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8324" windowHeight="6840" activeTab="4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calcPr calcId="124519"/>
</workbook>
</file>

<file path=xl/calcChain.xml><?xml version="1.0" encoding="utf-8"?>
<calcChain xmlns="http://schemas.openxmlformats.org/spreadsheetml/2006/main">
  <c r="F25" i="5"/>
  <c r="E25"/>
  <c r="F18"/>
  <c r="F19"/>
  <c r="F20"/>
  <c r="F21"/>
  <c r="F22"/>
  <c r="F23"/>
  <c r="F24"/>
  <c r="F17"/>
  <c r="E18"/>
  <c r="E19"/>
  <c r="E20"/>
  <c r="E21"/>
  <c r="E22"/>
  <c r="E23"/>
  <c r="E24"/>
  <c r="E17"/>
  <c r="D25"/>
  <c r="E3"/>
  <c r="E4"/>
  <c r="E5"/>
  <c r="E6"/>
  <c r="E7"/>
  <c r="E8"/>
  <c r="E9"/>
  <c r="E10"/>
  <c r="E11"/>
  <c r="E2"/>
  <c r="D3"/>
  <c r="D4"/>
  <c r="D5"/>
  <c r="D6"/>
  <c r="D7"/>
  <c r="D8"/>
  <c r="D9"/>
  <c r="D10"/>
  <c r="D11"/>
  <c r="D2"/>
  <c r="D3" i="3"/>
  <c r="D5" s="1"/>
  <c r="E1597" i="1"/>
  <c r="E1576"/>
  <c r="D35" i="2"/>
  <c r="E1465" i="1"/>
  <c r="E1294"/>
  <c r="E1264"/>
  <c r="E1187"/>
  <c r="D27" i="2"/>
  <c r="E1150" i="1"/>
  <c r="E1131"/>
  <c r="E1049"/>
  <c r="E995"/>
  <c r="D23" i="2"/>
  <c r="E976" i="1"/>
  <c r="E840"/>
  <c r="E707"/>
  <c r="E552"/>
  <c r="E517"/>
  <c r="E471"/>
  <c r="E416"/>
  <c r="E250"/>
  <c r="E170"/>
  <c r="E146"/>
  <c r="E103"/>
  <c r="E80"/>
  <c r="E55"/>
  <c r="F6"/>
  <c r="F13"/>
  <c r="D3"/>
  <c r="D4"/>
  <c r="D5"/>
  <c r="D6"/>
  <c r="D7"/>
  <c r="D8"/>
  <c r="D9"/>
  <c r="D10"/>
  <c r="D13"/>
  <c r="D14"/>
  <c r="D2"/>
  <c r="D1595"/>
  <c r="D1597" s="1"/>
  <c r="E1594"/>
  <c r="E1593"/>
  <c r="E1592"/>
  <c r="D1590"/>
  <c r="E1589"/>
  <c r="E1588"/>
  <c r="D1584"/>
  <c r="E1583"/>
  <c r="D1581"/>
  <c r="E1580"/>
  <c r="E1579"/>
  <c r="D1575"/>
  <c r="E1574"/>
  <c r="E1573"/>
  <c r="E1572"/>
  <c r="E1571"/>
  <c r="E1570"/>
  <c r="E1569"/>
  <c r="E1568"/>
  <c r="E1567"/>
  <c r="E1566"/>
  <c r="E1565"/>
  <c r="D1563"/>
  <c r="E1562"/>
  <c r="D1560"/>
  <c r="E1559"/>
  <c r="E1558"/>
  <c r="E1557"/>
  <c r="E1556"/>
  <c r="E1555"/>
  <c r="E1554"/>
  <c r="E1553"/>
  <c r="E1552"/>
  <c r="E1551"/>
  <c r="E1550"/>
  <c r="D1548"/>
  <c r="E1547"/>
  <c r="E1546"/>
  <c r="E1545"/>
  <c r="E1544"/>
  <c r="E1543"/>
  <c r="E1542"/>
  <c r="E1541"/>
  <c r="E1540"/>
  <c r="E1539"/>
  <c r="D1535"/>
  <c r="E1534"/>
  <c r="D1532"/>
  <c r="E1531"/>
  <c r="E1530"/>
  <c r="E1529"/>
  <c r="E1528"/>
  <c r="E1527"/>
  <c r="E1526"/>
  <c r="D1524"/>
  <c r="E1523"/>
  <c r="E1522"/>
  <c r="E1521"/>
  <c r="E1520"/>
  <c r="E1519"/>
  <c r="E1518"/>
  <c r="E1517"/>
  <c r="E1516"/>
  <c r="E1515"/>
  <c r="E1514"/>
  <c r="D1510"/>
  <c r="E1509"/>
  <c r="E1508"/>
  <c r="E1507"/>
  <c r="E1506"/>
  <c r="D1504"/>
  <c r="E1503"/>
  <c r="E1502"/>
  <c r="E1501"/>
  <c r="E1500"/>
  <c r="E1499"/>
  <c r="E1498"/>
  <c r="E1497"/>
  <c r="E1496"/>
  <c r="D1492"/>
  <c r="E1491"/>
  <c r="E1490"/>
  <c r="E1489"/>
  <c r="D1487"/>
  <c r="E1486"/>
  <c r="E1485"/>
  <c r="E1484"/>
  <c r="E1483"/>
  <c r="E1482"/>
  <c r="D1480"/>
  <c r="E1479"/>
  <c r="E1478"/>
  <c r="E1477"/>
  <c r="E1476"/>
  <c r="E1475"/>
  <c r="E1474"/>
  <c r="E1473"/>
  <c r="E1472"/>
  <c r="E1471"/>
  <c r="E1470"/>
  <c r="E1469"/>
  <c r="E1468"/>
  <c r="D1464"/>
  <c r="E1463"/>
  <c r="E1462"/>
  <c r="E1461"/>
  <c r="D1459"/>
  <c r="E1458"/>
  <c r="E1457"/>
  <c r="E1456"/>
  <c r="E1455"/>
  <c r="E1454"/>
  <c r="E1453"/>
  <c r="E1452"/>
  <c r="D1450"/>
  <c r="E1449"/>
  <c r="E1448"/>
  <c r="E1447"/>
  <c r="E1446"/>
  <c r="E1445"/>
  <c r="E1444"/>
  <c r="E1443"/>
  <c r="E1442"/>
  <c r="E1441"/>
  <c r="D1437"/>
  <c r="E1436"/>
  <c r="E1435"/>
  <c r="E1434"/>
  <c r="D1430"/>
  <c r="E1429"/>
  <c r="E1428"/>
  <c r="E1427"/>
  <c r="D1423"/>
  <c r="E1422"/>
  <c r="D1420"/>
  <c r="E1419"/>
  <c r="E1418"/>
  <c r="E1417"/>
  <c r="E1416"/>
  <c r="D1412"/>
  <c r="E1411"/>
  <c r="D1409"/>
  <c r="E1408"/>
  <c r="E1407"/>
  <c r="E1406"/>
  <c r="D1404"/>
  <c r="E1403"/>
  <c r="E1402"/>
  <c r="E1401"/>
  <c r="E1400"/>
  <c r="E1399"/>
  <c r="E1398"/>
  <c r="E1397"/>
  <c r="E1396"/>
  <c r="E1395"/>
  <c r="E1394"/>
  <c r="D1392"/>
  <c r="E1391"/>
  <c r="E1390"/>
  <c r="E1389"/>
  <c r="E1388"/>
  <c r="E1387"/>
  <c r="E1386"/>
  <c r="E1385"/>
  <c r="E1384"/>
  <c r="E1383"/>
  <c r="E1382"/>
  <c r="E1381"/>
  <c r="E1380"/>
  <c r="D1376"/>
  <c r="E1375"/>
  <c r="E1374"/>
  <c r="E1373"/>
  <c r="D1371"/>
  <c r="E1370"/>
  <c r="E1369"/>
  <c r="D1367"/>
  <c r="E1366"/>
  <c r="D1364"/>
  <c r="E1363"/>
  <c r="D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D1337"/>
  <c r="E1336"/>
  <c r="E1335"/>
  <c r="E1334"/>
  <c r="E1333"/>
  <c r="E1332"/>
  <c r="E1331"/>
  <c r="E1330"/>
  <c r="E1329"/>
  <c r="E1328"/>
  <c r="E1327"/>
  <c r="E1326"/>
  <c r="E1325"/>
  <c r="E1324"/>
  <c r="D1320"/>
  <c r="E1319"/>
  <c r="E1318"/>
  <c r="D1316"/>
  <c r="E1315"/>
  <c r="E1314"/>
  <c r="E1313"/>
  <c r="E1312"/>
  <c r="E1311"/>
  <c r="E1310"/>
  <c r="E1309"/>
  <c r="E1308"/>
  <c r="E1307"/>
  <c r="E1306"/>
  <c r="E1305"/>
  <c r="E1304"/>
  <c r="E1301"/>
  <c r="E1300"/>
  <c r="E1299"/>
  <c r="D1299"/>
  <c r="D1302" s="1"/>
  <c r="E1298"/>
  <c r="E1297"/>
  <c r="D1293"/>
  <c r="E1292"/>
  <c r="E1291"/>
  <c r="E1290"/>
  <c r="E1289"/>
  <c r="D1287"/>
  <c r="E1286"/>
  <c r="E1285"/>
  <c r="D1283"/>
  <c r="E1282"/>
  <c r="E1281"/>
  <c r="E1280"/>
  <c r="E1279"/>
  <c r="E1278"/>
  <c r="E1277"/>
  <c r="D1275"/>
  <c r="E1274"/>
  <c r="E1273"/>
  <c r="E1272"/>
  <c r="E1271"/>
  <c r="E1270"/>
  <c r="E1269"/>
  <c r="E1268"/>
  <c r="E1267"/>
  <c r="D1263"/>
  <c r="E1262"/>
  <c r="E1261"/>
  <c r="E1260"/>
  <c r="D1258"/>
  <c r="E1257"/>
  <c r="E1256"/>
  <c r="E1255"/>
  <c r="E1254"/>
  <c r="E1253"/>
  <c r="E1252"/>
  <c r="E1251"/>
  <c r="E1250"/>
  <c r="E1249"/>
  <c r="E1248"/>
  <c r="D1246"/>
  <c r="E1245"/>
  <c r="D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D1222"/>
  <c r="E1221"/>
  <c r="D1219"/>
  <c r="E1218"/>
  <c r="D1214"/>
  <c r="E1213"/>
  <c r="D1211"/>
  <c r="E1210"/>
  <c r="E1209"/>
  <c r="E1208"/>
  <c r="E1207"/>
  <c r="E1206"/>
  <c r="D1204"/>
  <c r="E1203"/>
  <c r="E1202"/>
  <c r="E1201"/>
  <c r="E1200"/>
  <c r="E1199"/>
  <c r="E1198"/>
  <c r="E1197"/>
  <c r="E1196"/>
  <c r="E1195"/>
  <c r="E1194"/>
  <c r="E1193"/>
  <c r="E1192"/>
  <c r="E1191"/>
  <c r="E1190"/>
  <c r="D1186"/>
  <c r="E1185"/>
  <c r="E1184"/>
  <c r="E1183"/>
  <c r="E1182"/>
  <c r="E1181"/>
  <c r="D1179"/>
  <c r="E1178"/>
  <c r="E1177"/>
  <c r="D1175"/>
  <c r="E1174"/>
  <c r="D1170"/>
  <c r="E1169"/>
  <c r="E1168"/>
  <c r="E1167"/>
  <c r="E1166"/>
  <c r="D1164"/>
  <c r="E1163"/>
  <c r="E1162"/>
  <c r="E1161"/>
  <c r="E1160"/>
  <c r="E1159"/>
  <c r="E1158"/>
  <c r="E1157"/>
  <c r="E1156"/>
  <c r="E1155"/>
  <c r="E1154"/>
  <c r="E1153"/>
  <c r="D1149"/>
  <c r="E1148"/>
  <c r="E1147"/>
  <c r="D1145"/>
  <c r="E1144"/>
  <c r="E1143"/>
  <c r="E1142"/>
  <c r="D1138"/>
  <c r="E1137"/>
  <c r="D1135"/>
  <c r="E1134"/>
  <c r="D1130"/>
  <c r="E1129"/>
  <c r="E1128"/>
  <c r="E1127"/>
  <c r="E1126"/>
  <c r="D1124"/>
  <c r="E1123"/>
  <c r="E1122"/>
  <c r="E1121"/>
  <c r="E1120"/>
  <c r="E1119"/>
  <c r="E1118"/>
  <c r="E1117"/>
  <c r="D1115"/>
  <c r="E1114"/>
  <c r="E1113"/>
  <c r="E1112"/>
  <c r="E1111"/>
  <c r="E1110"/>
  <c r="E1109"/>
  <c r="E1108"/>
  <c r="E1107"/>
  <c r="E1106"/>
  <c r="E1105"/>
  <c r="E1104"/>
  <c r="E1103"/>
  <c r="D1101"/>
  <c r="E1100"/>
  <c r="D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D1064"/>
  <c r="E1063"/>
  <c r="D1063"/>
  <c r="E1062"/>
  <c r="E1061"/>
  <c r="D1061"/>
  <c r="E1060"/>
  <c r="D1060"/>
  <c r="E1059"/>
  <c r="E1058"/>
  <c r="E1057"/>
  <c r="E1056"/>
  <c r="E1055"/>
  <c r="E1054"/>
  <c r="E1053"/>
  <c r="E1052"/>
  <c r="D1048"/>
  <c r="E1047"/>
  <c r="D1045"/>
  <c r="E1044"/>
  <c r="E1043"/>
  <c r="E1042"/>
  <c r="E1041"/>
  <c r="E1040"/>
  <c r="E1039"/>
  <c r="E1038"/>
  <c r="E1037"/>
  <c r="D1033"/>
  <c r="E1032"/>
  <c r="E1031"/>
  <c r="E1030"/>
  <c r="E1029"/>
  <c r="D1027"/>
  <c r="E1026"/>
  <c r="E1025"/>
  <c r="E1024"/>
  <c r="E1023"/>
  <c r="D1021"/>
  <c r="E1020"/>
  <c r="E1019"/>
  <c r="E1018"/>
  <c r="E1017"/>
  <c r="E1016"/>
  <c r="E1015"/>
  <c r="E1014"/>
  <c r="E1013"/>
  <c r="E1012"/>
  <c r="E1011"/>
  <c r="E1010"/>
  <c r="D1008"/>
  <c r="E1007"/>
  <c r="E1006"/>
  <c r="E1005"/>
  <c r="E1004"/>
  <c r="E1003"/>
  <c r="E1002"/>
  <c r="E1001"/>
  <c r="E1000"/>
  <c r="E999"/>
  <c r="E998"/>
  <c r="D994"/>
  <c r="E993"/>
  <c r="E992"/>
  <c r="E991"/>
  <c r="D989"/>
  <c r="E988"/>
  <c r="E987"/>
  <c r="E986"/>
  <c r="D982"/>
  <c r="E981"/>
  <c r="E980"/>
  <c r="E979"/>
  <c r="D975"/>
  <c r="E974"/>
  <c r="D972"/>
  <c r="E971"/>
  <c r="E970"/>
  <c r="E969"/>
  <c r="E968"/>
  <c r="E967"/>
  <c r="E966"/>
  <c r="E965"/>
  <c r="E964"/>
  <c r="D962"/>
  <c r="E961"/>
  <c r="E960"/>
  <c r="E959"/>
  <c r="E958"/>
  <c r="E957"/>
  <c r="D953"/>
  <c r="E952"/>
  <c r="D950"/>
  <c r="E949"/>
  <c r="E948"/>
  <c r="E947"/>
  <c r="E946"/>
  <c r="E945"/>
  <c r="E944"/>
  <c r="E943"/>
  <c r="E942"/>
  <c r="D938"/>
  <c r="E937"/>
  <c r="D935"/>
  <c r="E934"/>
  <c r="D932"/>
  <c r="E931"/>
  <c r="E930"/>
  <c r="E929"/>
  <c r="E928"/>
  <c r="D924"/>
  <c r="E923"/>
  <c r="D921"/>
  <c r="E920"/>
  <c r="D916"/>
  <c r="E915"/>
  <c r="D913"/>
  <c r="E912"/>
  <c r="E911"/>
  <c r="E910"/>
  <c r="E909"/>
  <c r="E908"/>
  <c r="D906"/>
  <c r="E905"/>
  <c r="E904"/>
  <c r="E903"/>
  <c r="E902"/>
  <c r="E901"/>
  <c r="E900"/>
  <c r="E899"/>
  <c r="D895"/>
  <c r="E894"/>
  <c r="D892"/>
  <c r="E891"/>
  <c r="E890"/>
  <c r="E889"/>
  <c r="D887"/>
  <c r="E886"/>
  <c r="D882"/>
  <c r="E881"/>
  <c r="E880"/>
  <c r="E879"/>
  <c r="D877"/>
  <c r="E876"/>
  <c r="E873"/>
  <c r="E872"/>
  <c r="D872"/>
  <c r="D874" s="1"/>
  <c r="E871"/>
  <c r="E870"/>
  <c r="E869"/>
  <c r="E868"/>
  <c r="E867"/>
  <c r="E866"/>
  <c r="E865"/>
  <c r="E864"/>
  <c r="E863"/>
  <c r="E862"/>
  <c r="E861"/>
  <c r="E860"/>
  <c r="E859"/>
  <c r="D857"/>
  <c r="E856"/>
  <c r="E855"/>
  <c r="E854"/>
  <c r="E853"/>
  <c r="E852"/>
  <c r="E851"/>
  <c r="E850"/>
  <c r="E849"/>
  <c r="E848"/>
  <c r="E847"/>
  <c r="E846"/>
  <c r="E845"/>
  <c r="E844"/>
  <c r="E843"/>
  <c r="D839"/>
  <c r="E838"/>
  <c r="D836"/>
  <c r="E835"/>
  <c r="D833"/>
  <c r="E832"/>
  <c r="E831"/>
  <c r="E830"/>
  <c r="E829"/>
  <c r="E828"/>
  <c r="E827"/>
  <c r="D825"/>
  <c r="E824"/>
  <c r="E823"/>
  <c r="E822"/>
  <c r="E821"/>
  <c r="E820"/>
  <c r="D816"/>
  <c r="E815"/>
  <c r="D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D777"/>
  <c r="E776"/>
  <c r="E775"/>
  <c r="E774"/>
  <c r="E773"/>
  <c r="E772"/>
  <c r="E771"/>
  <c r="E770"/>
  <c r="E769"/>
  <c r="E768"/>
  <c r="E767"/>
  <c r="E766"/>
  <c r="D762"/>
  <c r="E761"/>
  <c r="E760"/>
  <c r="E759"/>
  <c r="E758"/>
  <c r="E757"/>
  <c r="E756"/>
  <c r="E755"/>
  <c r="E754"/>
  <c r="E753"/>
  <c r="D749"/>
  <c r="E748"/>
  <c r="E747"/>
  <c r="E746"/>
  <c r="E745"/>
  <c r="E744"/>
  <c r="E743"/>
  <c r="E742"/>
  <c r="E741"/>
  <c r="E740"/>
  <c r="E739"/>
  <c r="E738"/>
  <c r="D734"/>
  <c r="E733"/>
  <c r="E732"/>
  <c r="E731"/>
  <c r="E730"/>
  <c r="D728"/>
  <c r="E727"/>
  <c r="E726"/>
  <c r="E725"/>
  <c r="E724"/>
  <c r="D722"/>
  <c r="E721"/>
  <c r="E720"/>
  <c r="E719"/>
  <c r="E718"/>
  <c r="E717"/>
  <c r="E716"/>
  <c r="E715"/>
  <c r="E714"/>
  <c r="E713"/>
  <c r="E712"/>
  <c r="E711"/>
  <c r="E710"/>
  <c r="D706"/>
  <c r="E705"/>
  <c r="E704"/>
  <c r="E703"/>
  <c r="E702"/>
  <c r="E701"/>
  <c r="D697"/>
  <c r="E696"/>
  <c r="E695"/>
  <c r="D693"/>
  <c r="E692"/>
  <c r="D690"/>
  <c r="E689"/>
  <c r="D687"/>
  <c r="E686"/>
  <c r="E685"/>
  <c r="E684"/>
  <c r="E683"/>
  <c r="E682"/>
  <c r="E681"/>
  <c r="E680"/>
  <c r="E679"/>
  <c r="E678"/>
  <c r="E677"/>
  <c r="E676"/>
  <c r="E675"/>
  <c r="E674"/>
  <c r="E673"/>
  <c r="D669"/>
  <c r="E668"/>
  <c r="E667"/>
  <c r="E666"/>
  <c r="E665"/>
  <c r="E664"/>
  <c r="E663"/>
  <c r="E662"/>
  <c r="E661"/>
  <c r="D659"/>
  <c r="E658"/>
  <c r="E657"/>
  <c r="E656"/>
  <c r="E655"/>
  <c r="D650"/>
  <c r="E649"/>
  <c r="D647"/>
  <c r="E646"/>
  <c r="D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D623"/>
  <c r="E622"/>
  <c r="E621"/>
  <c r="E620"/>
  <c r="E619"/>
  <c r="E618"/>
  <c r="E617"/>
  <c r="E616"/>
  <c r="E615"/>
  <c r="E614"/>
  <c r="D610"/>
  <c r="E609"/>
  <c r="E608"/>
  <c r="E607"/>
  <c r="E606"/>
  <c r="E605"/>
  <c r="E604"/>
  <c r="D602"/>
  <c r="E601"/>
  <c r="D599"/>
  <c r="E598"/>
  <c r="E597"/>
  <c r="E596"/>
  <c r="E595"/>
  <c r="E594"/>
  <c r="E593"/>
  <c r="E592"/>
  <c r="D588"/>
  <c r="E587"/>
  <c r="E586"/>
  <c r="D584"/>
  <c r="E583"/>
  <c r="E582"/>
  <c r="E581"/>
  <c r="E580"/>
  <c r="D576"/>
  <c r="E575"/>
  <c r="E574"/>
  <c r="E573"/>
  <c r="E572"/>
  <c r="E571"/>
  <c r="E570"/>
  <c r="E569"/>
  <c r="E568"/>
  <c r="D566"/>
  <c r="E565"/>
  <c r="E564"/>
  <c r="E563"/>
  <c r="E562"/>
  <c r="E561"/>
  <c r="E560"/>
  <c r="E559"/>
  <c r="E558"/>
  <c r="E557"/>
  <c r="E556"/>
  <c r="E555"/>
  <c r="D551"/>
  <c r="E550"/>
  <c r="E549"/>
  <c r="E548"/>
  <c r="E547"/>
  <c r="D545"/>
  <c r="E544"/>
  <c r="E543"/>
  <c r="E542"/>
  <c r="D540"/>
  <c r="E539"/>
  <c r="E538"/>
  <c r="E537"/>
  <c r="E536"/>
  <c r="E535"/>
  <c r="E534"/>
  <c r="D530"/>
  <c r="E529"/>
  <c r="E528"/>
  <c r="E527"/>
  <c r="E526"/>
  <c r="D522"/>
  <c r="E521"/>
  <c r="E520"/>
  <c r="D516"/>
  <c r="E515"/>
  <c r="E510"/>
  <c r="E509"/>
  <c r="D509"/>
  <c r="D511" s="1"/>
  <c r="E508"/>
  <c r="E507"/>
  <c r="D505"/>
  <c r="E504"/>
  <c r="E503"/>
  <c r="E502"/>
  <c r="E501"/>
  <c r="E500"/>
  <c r="E499"/>
  <c r="E498"/>
  <c r="E497"/>
  <c r="E496"/>
  <c r="E495"/>
  <c r="E494"/>
  <c r="E493"/>
  <c r="E492"/>
  <c r="E491"/>
  <c r="E490"/>
  <c r="E489"/>
  <c r="D487"/>
  <c r="E486"/>
  <c r="E485"/>
  <c r="E484"/>
  <c r="E483"/>
  <c r="E482"/>
  <c r="E481"/>
  <c r="E480"/>
  <c r="E479"/>
  <c r="E478"/>
  <c r="E477"/>
  <c r="E476"/>
  <c r="E475"/>
  <c r="E474"/>
  <c r="D470"/>
  <c r="E469"/>
  <c r="D467"/>
  <c r="E466"/>
  <c r="E465"/>
  <c r="E464"/>
  <c r="D462"/>
  <c r="E461"/>
  <c r="E460"/>
  <c r="E459"/>
  <c r="E458"/>
  <c r="E457"/>
  <c r="E456"/>
  <c r="E455"/>
  <c r="E454"/>
  <c r="D452"/>
  <c r="E451"/>
  <c r="D449"/>
  <c r="E448"/>
  <c r="E447"/>
  <c r="E446"/>
  <c r="E445"/>
  <c r="E444"/>
  <c r="E443"/>
  <c r="E442"/>
  <c r="E441"/>
  <c r="E440"/>
  <c r="E439"/>
  <c r="E438"/>
  <c r="E437"/>
  <c r="E436"/>
  <c r="E435"/>
  <c r="E434"/>
  <c r="E433"/>
  <c r="D431"/>
  <c r="E430"/>
  <c r="E429"/>
  <c r="E428"/>
  <c r="E427"/>
  <c r="E426"/>
  <c r="E425"/>
  <c r="E424"/>
  <c r="E423"/>
  <c r="E422"/>
  <c r="E421"/>
  <c r="E420"/>
  <c r="E419"/>
  <c r="D415"/>
  <c r="E414"/>
  <c r="D412"/>
  <c r="E411"/>
  <c r="E410"/>
  <c r="D408"/>
  <c r="E407"/>
  <c r="E406"/>
  <c r="E405"/>
  <c r="E404"/>
  <c r="E403"/>
  <c r="E402"/>
  <c r="E401"/>
  <c r="E400"/>
  <c r="E399"/>
  <c r="E398"/>
  <c r="E397"/>
  <c r="D391"/>
  <c r="E390"/>
  <c r="E389"/>
  <c r="E388"/>
  <c r="E387"/>
  <c r="D385"/>
  <c r="E384"/>
  <c r="E383"/>
  <c r="D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D353"/>
  <c r="E352"/>
  <c r="E351"/>
  <c r="E350"/>
  <c r="D346"/>
  <c r="E345"/>
  <c r="E344"/>
  <c r="D340"/>
  <c r="E339"/>
  <c r="D337"/>
  <c r="E336"/>
  <c r="D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D311"/>
  <c r="E310"/>
  <c r="E309"/>
  <c r="E308"/>
  <c r="E307"/>
  <c r="E306"/>
  <c r="E305"/>
  <c r="E304"/>
  <c r="E303"/>
  <c r="E302"/>
  <c r="E301"/>
  <c r="D297"/>
  <c r="E296"/>
  <c r="D294"/>
  <c r="E293"/>
  <c r="E292"/>
  <c r="E291"/>
  <c r="E290"/>
  <c r="D288"/>
  <c r="E287"/>
  <c r="E286"/>
  <c r="E285"/>
  <c r="E284"/>
  <c r="E283"/>
  <c r="E282"/>
  <c r="E281"/>
  <c r="E280"/>
  <c r="E279"/>
  <c r="E278"/>
  <c r="E277"/>
  <c r="E276"/>
  <c r="E275"/>
  <c r="E274"/>
  <c r="D270"/>
  <c r="E269"/>
  <c r="D267"/>
  <c r="E266"/>
  <c r="E265"/>
  <c r="E264"/>
  <c r="E263"/>
  <c r="E262"/>
  <c r="E261"/>
  <c r="D257"/>
  <c r="E256"/>
  <c r="E255"/>
  <c r="E254"/>
  <c r="E253"/>
  <c r="D249"/>
  <c r="E248"/>
  <c r="D246"/>
  <c r="E245"/>
  <c r="E244"/>
  <c r="E243"/>
  <c r="D241"/>
  <c r="E240"/>
  <c r="E239"/>
  <c r="E234"/>
  <c r="D232"/>
  <c r="E231"/>
  <c r="E230"/>
  <c r="E229"/>
  <c r="E228"/>
  <c r="E227"/>
  <c r="D227"/>
  <c r="D224"/>
  <c r="E223"/>
  <c r="D221"/>
  <c r="E220"/>
  <c r="E219"/>
  <c r="E218"/>
  <c r="E217"/>
  <c r="E216"/>
  <c r="E215"/>
  <c r="E214"/>
  <c r="E213"/>
  <c r="E212"/>
  <c r="D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D186"/>
  <c r="E185"/>
  <c r="E184"/>
  <c r="E183"/>
  <c r="E182"/>
  <c r="E181"/>
  <c r="E180"/>
  <c r="E179"/>
  <c r="E178"/>
  <c r="E177"/>
  <c r="E176"/>
  <c r="E175"/>
  <c r="E174"/>
  <c r="E173"/>
  <c r="E172"/>
  <c r="D168"/>
  <c r="E167"/>
  <c r="D165"/>
  <c r="E164"/>
  <c r="D162"/>
  <c r="E161"/>
  <c r="E160"/>
  <c r="E159"/>
  <c r="E158"/>
  <c r="E157"/>
  <c r="E156"/>
  <c r="E155"/>
  <c r="E154"/>
  <c r="E153"/>
  <c r="E152"/>
  <c r="E151"/>
  <c r="E150"/>
  <c r="E149"/>
  <c r="E148"/>
  <c r="D144"/>
  <c r="E143"/>
  <c r="E142"/>
  <c r="E141"/>
  <c r="E140"/>
  <c r="D138"/>
  <c r="E137"/>
  <c r="E136"/>
  <c r="D134"/>
  <c r="E133"/>
  <c r="E132"/>
  <c r="E131"/>
  <c r="E130"/>
  <c r="E129"/>
  <c r="E128"/>
  <c r="E127"/>
  <c r="E126"/>
  <c r="E125"/>
  <c r="E124"/>
  <c r="E123"/>
  <c r="D121"/>
  <c r="E120"/>
  <c r="E119"/>
  <c r="E118"/>
  <c r="E117"/>
  <c r="E116"/>
  <c r="E115"/>
  <c r="E114"/>
  <c r="E113"/>
  <c r="E112"/>
  <c r="E111"/>
  <c r="E110"/>
  <c r="D106"/>
  <c r="E105"/>
  <c r="D101"/>
  <c r="E100"/>
  <c r="E99"/>
  <c r="E98"/>
  <c r="E97"/>
  <c r="E96"/>
  <c r="E95"/>
  <c r="D93"/>
  <c r="E92"/>
  <c r="E91"/>
  <c r="E90"/>
  <c r="E89"/>
  <c r="E88"/>
  <c r="E87"/>
  <c r="E86"/>
  <c r="E85"/>
  <c r="E84"/>
  <c r="E83"/>
  <c r="D79"/>
  <c r="E78"/>
  <c r="D76"/>
  <c r="E75"/>
  <c r="E74"/>
  <c r="D72"/>
  <c r="E71"/>
  <c r="E70"/>
  <c r="E69"/>
  <c r="E68"/>
  <c r="E67"/>
  <c r="E66"/>
  <c r="E65"/>
  <c r="E64"/>
  <c r="E63"/>
  <c r="D59"/>
  <c r="E58"/>
  <c r="D54"/>
  <c r="E53"/>
  <c r="D51"/>
  <c r="E50"/>
  <c r="E49"/>
  <c r="D44"/>
  <c r="E43"/>
  <c r="E42"/>
  <c r="E41"/>
  <c r="E40"/>
  <c r="D38"/>
  <c r="E37"/>
  <c r="E36"/>
  <c r="D34"/>
  <c r="E33"/>
  <c r="E32"/>
  <c r="E31"/>
  <c r="D27"/>
  <c r="E26"/>
  <c r="E25"/>
  <c r="D21"/>
  <c r="E21" s="1"/>
  <c r="E19"/>
  <c r="E1595" l="1"/>
  <c r="H11"/>
</calcChain>
</file>

<file path=xl/comments1.xml><?xml version="1.0" encoding="utf-8"?>
<comments xmlns="http://schemas.openxmlformats.org/spreadsheetml/2006/main">
  <authors>
    <author>veve</author>
    <author>jorge_lorenzo</author>
  </authors>
  <commentList>
    <comment ref="D430" authorId="0">
      <text>
        <r>
          <rPr>
            <b/>
            <sz val="10"/>
            <color indexed="81"/>
            <rFont val="Tahoma"/>
          </rPr>
          <t>veve:</t>
        </r>
        <r>
          <rPr>
            <sz val="10"/>
            <color indexed="81"/>
            <rFont val="Tahoma"/>
          </rPr>
          <t xml:space="preserve">
comprende 49.843,44
 € para proy.Formar, Recuperar y Emprender</t>
        </r>
      </text>
    </comment>
    <comment ref="E1218" authorId="1">
      <text>
        <r>
          <rPr>
            <b/>
            <sz val="8"/>
            <color indexed="81"/>
            <rFont val="Tahoma"/>
            <family val="2"/>
          </rPr>
          <t>jorge_lorenzo:</t>
        </r>
        <r>
          <rPr>
            <sz val="8"/>
            <color indexed="81"/>
            <rFont val="Tahoma"/>
            <family val="2"/>
          </rPr>
          <t xml:space="preserve">
APORTACIÓN CABILDO + APORTACIÓN CCAA</t>
        </r>
      </text>
    </comment>
    <comment ref="D1339" authorId="0">
      <text>
        <r>
          <rPr>
            <b/>
            <sz val="10"/>
            <color indexed="81"/>
            <rFont val="Tahoma"/>
          </rPr>
          <t>veve:</t>
        </r>
        <r>
          <rPr>
            <sz val="10"/>
            <color indexed="81"/>
            <rFont val="Tahoma"/>
          </rPr>
          <t xml:space="preserve">
comprende 45.000 € contrato + ampliacion Codican; y contrato fotocopiadoras conserjes</t>
        </r>
      </text>
    </comment>
  </commentList>
</comments>
</file>

<file path=xl/sharedStrings.xml><?xml version="1.0" encoding="utf-8"?>
<sst xmlns="http://schemas.openxmlformats.org/spreadsheetml/2006/main" count="1438" uniqueCount="910">
  <si>
    <t>EUROS</t>
  </si>
  <si>
    <t>CAPÍTULO 1. GASTOS DE PERSONAL.</t>
  </si>
  <si>
    <t>CAPÍTULO 2. GASTOS CORRIENTES EN BIENES Y SERVICIOS.</t>
  </si>
  <si>
    <t>CAPÍTULO 3.- GASTOS FINANCIEROS.</t>
  </si>
  <si>
    <t>CAPÍTULO 4. TRANSFERENCIAS CORRIENTES.</t>
  </si>
  <si>
    <t>CAPÍTULO 5. FONDO CONTIGENCIA Y OTROS IMPREVISTOS</t>
  </si>
  <si>
    <t>CAPÍTULO 6. INVERSIONES REALES.</t>
  </si>
  <si>
    <t xml:space="preserve">CAPÍTULO 7. TRANSFERENCIAS DE CAPITAL. </t>
  </si>
  <si>
    <t>CAPÍTULO 8. ACTIVOS FINANCIEROS.</t>
  </si>
  <si>
    <t>CAPÍTULOS 9. PASIVOS FINANCIEROS.</t>
  </si>
  <si>
    <t xml:space="preserve">ORGANISMOS AUTÓNOMOS </t>
  </si>
  <si>
    <t>TOTAL GASTOS  2016</t>
  </si>
  <si>
    <t>ESTADO DE GASTOS POR CAPÍTULOS</t>
  </si>
  <si>
    <t>TOTAL INGRESOS 2016</t>
  </si>
  <si>
    <t>APLICACIÓN PRESUP.</t>
  </si>
  <si>
    <t>DENOMINACIÓN</t>
  </si>
  <si>
    <t>01131000</t>
  </si>
  <si>
    <t>INTERESES OPERAC. CRÉDITO</t>
  </si>
  <si>
    <t>01191300</t>
  </si>
  <si>
    <t>AMORTIZACIÓN OP. DE CRÉDITO</t>
  </si>
  <si>
    <t>ADMINISTRACIÓN GENERAL DE LA SEGURIDAD Y PROTECCIÓN CIVIL</t>
  </si>
  <si>
    <t>OTROS GASTOS DIVERSOS</t>
  </si>
  <si>
    <t>SERVICIO CAPTACIÓN DE IMÁGENES AÉREAS</t>
  </si>
  <si>
    <t>SUBTOTAL …………………………</t>
  </si>
  <si>
    <t>PROTECCIÓN CIVIL</t>
  </si>
  <si>
    <t>FORMACIÓN EN MATERIA DE PROTECCIÓN CIVIL</t>
  </si>
  <si>
    <t>DIFUSIÓN Y DIVULGACIÓN EN MATERIA DE PROTECCIÓN CIVIL</t>
  </si>
  <si>
    <t>ASIST. TÉCNICA ELABORACIÓN PLANES DE EMERGENCIAS</t>
  </si>
  <si>
    <t>SUBVENCIONES ASOCIACIONES DE PROTECCIÓN CIVIL</t>
  </si>
  <si>
    <t>CONVENIO AEA SERVICIO DE EMERGENCIA</t>
  </si>
  <si>
    <t>INVERSIONES EN SEGURIDAD Y EMERGENCIAS</t>
  </si>
  <si>
    <t>PROTECCIÓN DEL RACK DE COMUNICACIONES</t>
  </si>
  <si>
    <t>OBRAS REPETIDOR MONTAÑA COLORADA</t>
  </si>
  <si>
    <t>MATERIAL DE EMERGENCIAS</t>
  </si>
  <si>
    <t>SERVICIOS DE EXTINCIÓN DE INCENDIOS</t>
  </si>
  <si>
    <t>VESTUARIO BOMBEROS VOLUNTARIOS</t>
  </si>
  <si>
    <t>PRESTACIÓN SERVICIO PREV. Y EXT. INCENDIOS</t>
  </si>
  <si>
    <t>MATERIAL DE INTERVENCIÓN</t>
  </si>
  <si>
    <t>ADMINISTRACIÓN GENERAL DE VIVIENDA Y URBANISMO</t>
  </si>
  <si>
    <t>MATERIAL DE OFICINA</t>
  </si>
  <si>
    <t>URBANISMO</t>
  </si>
  <si>
    <t>SUELDOS GRUPO A1</t>
  </si>
  <si>
    <t>SUELDOS GRUPO A2</t>
  </si>
  <si>
    <t>SUELDOS GRUPO C1</t>
  </si>
  <si>
    <t>TRIENIOS</t>
  </si>
  <si>
    <t>COMPLEMENTO DE DESTINO</t>
  </si>
  <si>
    <t>COMPLEMENTO ESPECÍFICO</t>
  </si>
  <si>
    <t>OTROS COMPLEMENTOS</t>
  </si>
  <si>
    <t>PRODUCTIVIDAD</t>
  </si>
  <si>
    <t>SEGURIDAD SOCIAL</t>
  </si>
  <si>
    <t>PUBLICIDAD PIOLP Y OTROS</t>
  </si>
  <si>
    <t>ASISTENCIA TÉCNICA PLANIFICACIÓN</t>
  </si>
  <si>
    <t>SUBV. AYTO. TIJARAFE REDACCIÓN MODIFICACIÓN PGO</t>
  </si>
  <si>
    <t>POLÍTICA TERRITORIAL</t>
  </si>
  <si>
    <t>SUELDOS GRUPO C2</t>
  </si>
  <si>
    <t>LIBROS, PRENSA, REVISTAS Y OTRAS PUBLICACIONES</t>
  </si>
  <si>
    <t>MATERIAL INFORMÁTICO NO INVENTARIABLE</t>
  </si>
  <si>
    <t>REUNIONES Y CONFERENCIAS</t>
  </si>
  <si>
    <t>PROYECTOS SIG</t>
  </si>
  <si>
    <t xml:space="preserve">GASTOS DIVERSOS </t>
  </si>
  <si>
    <t>ESTUDIOS Y TRABAJOS TÉCNICOS</t>
  </si>
  <si>
    <t>ALCANTARILLADO</t>
  </si>
  <si>
    <t>SUBV. AYTO. S/C DE LA PALMA EBAR</t>
  </si>
  <si>
    <t>RECOGIDA, ELIMINACIÓN Y TRATAMIENTO DE RESIDUOS</t>
  </si>
  <si>
    <t>RETRIB. BÁSICAS LABORALES RESIDUOS SÓLIDOS</t>
  </si>
  <si>
    <t>OTRAS REMUNERACIÓNES PESONAL LABORAL FIJO</t>
  </si>
  <si>
    <t>RESIDUOS SÓLIDOS, MAQUINARIA, INSTALACIONES Y UTILLAJE</t>
  </si>
  <si>
    <t xml:space="preserve">RESIDUOS SÓLIDOS. COMBUSTIBLES Y CARBURANTES </t>
  </si>
  <si>
    <t xml:space="preserve">RESIDUOS SÓLIDOS. VESTUARIO </t>
  </si>
  <si>
    <t>TRANSPORTES Y MENSAJERÍA</t>
  </si>
  <si>
    <t>PUESTA EN MARCHA DEL PTER</t>
  </si>
  <si>
    <t xml:space="preserve">RESIDUOS SÓLIDOS. GASTOS DIVERSOS </t>
  </si>
  <si>
    <t>RECOGIDA PAPEL/CARTÓN</t>
  </si>
  <si>
    <t>GESTIÓN DE VERTEDEROS</t>
  </si>
  <si>
    <t>GESTIÓN COMPLEJO AMBIENTAL DE RESIDUOS</t>
  </si>
  <si>
    <t>RETIRADA RESIDUOS PELIGROS Y NO PELIGROSOS DE PUNTOS LIMPIOS</t>
  </si>
  <si>
    <t>COMPENSACIÓN PLANTA M. AMBIENTE VILLA DE MAZO</t>
  </si>
  <si>
    <t>CONVENIO RESERVA BIOSFERA PROY. PRESERVACIÓN MEDIOAMBIENTAL MAT.RESIDUOS</t>
  </si>
  <si>
    <t>INSTALACIONES Y EQUIPOS DE INFRAESTRUCTURAS DE RESIDUOS</t>
  </si>
  <si>
    <t>OBRAS EN PUNTOS LIMPIOS</t>
  </si>
  <si>
    <t>SELLADO DE BARRANCO SECO</t>
  </si>
  <si>
    <t>MEJORA COMPLEJO AMBIENTAL LOS MORENOS</t>
  </si>
  <si>
    <t>OTROS SERVICIOS DE BIENESTAR COMUNITARIO (MATADERO)</t>
  </si>
  <si>
    <t>ARRENDAMIENTOS</t>
  </si>
  <si>
    <t>REPARACIÓN MAQUINARIA E INSTALACIONES MATADERO</t>
  </si>
  <si>
    <t>MATERIAL DE TRANSPORTE MATADERO</t>
  </si>
  <si>
    <t>MATERIAL DE OFICINA MATADERO</t>
  </si>
  <si>
    <t>COMBUSTIBLE MATADERO</t>
  </si>
  <si>
    <t>VESTUARIO Y LAVAND.</t>
  </si>
  <si>
    <t>LIMPIEZA INSTALACIONES Y DESINFECCIÓN</t>
  </si>
  <si>
    <t>TRANSPORTES</t>
  </si>
  <si>
    <t>POLIZA MULTIRRIESGO MATADERO</t>
  </si>
  <si>
    <t>LABORATORIO</t>
  </si>
  <si>
    <t>OTROS GASTOS DIVERSOS MATADERO</t>
  </si>
  <si>
    <t>VIGILANCIA</t>
  </si>
  <si>
    <t>CONTROL BIOLÓGICO Y DE CALIDAD VACUNO</t>
  </si>
  <si>
    <t>INTERESES POR OPERACIONES DE ARRENDAMIENTO FINANCIERO (LEASING)</t>
  </si>
  <si>
    <t>CUOTAS LEASING VEHÍCULOS</t>
  </si>
  <si>
    <t>ADMINISTRACIÓN GENERAL DE MEDIO AMBIENTE</t>
  </si>
  <si>
    <t>RETRIBUCIONES BÁSICAS PERSONAL LABORAL FIJO</t>
  </si>
  <si>
    <t>OTRAS REMUNERACIONES</t>
  </si>
  <si>
    <t>LABORAL TEMPORAL</t>
  </si>
  <si>
    <t>GRATIFICACIONES</t>
  </si>
  <si>
    <t>ARRENDAMIENTO TERRENOS Y BIENES NATURALES</t>
  </si>
  <si>
    <t>COMUNIDAD PROPIETARIOS EDIFICIO. ARRENDAMIENTO LOCAL</t>
  </si>
  <si>
    <t>ARRENDAMIENTO MOBILIARIO Y ENSERES</t>
  </si>
  <si>
    <t>MANTENIMIENTO EDIFICIO Y OTRAS CONSTRUCCIONES</t>
  </si>
  <si>
    <t>MAQUINARIA, INSTALACIONES Y UTILLAJE</t>
  </si>
  <si>
    <t>MANTENIMIENTO VEHÍCULOS</t>
  </si>
  <si>
    <t>REPARACIÓN EQUIPOS OFICINA</t>
  </si>
  <si>
    <t>RED COMUNICACIONES</t>
  </si>
  <si>
    <t>MATERIAL OFICINA</t>
  </si>
  <si>
    <t>PRENSA, REVISTAS, LIBROS Y PUBLICACIONES</t>
  </si>
  <si>
    <t>PUBLICACIONES Y ACTUALIZACIÓN DE TOPOGUÍAS Y FOLLETOS</t>
  </si>
  <si>
    <t>COMBUSTIBLES</t>
  </si>
  <si>
    <t>VESTUARIO</t>
  </si>
  <si>
    <t>OTROS SUMINISTROS</t>
  </si>
  <si>
    <t>GASTOS DIVERSOS MEDIO AMBIENTE</t>
  </si>
  <si>
    <t xml:space="preserve">ASISTENCIAS TÉCNICAS, ESTUDIOS Y PROGRAMAS DE M.A. </t>
  </si>
  <si>
    <t>ASISTENCIAS TÉCNICAS PARA EQUIPOS MÉCANICOS</t>
  </si>
  <si>
    <t>LOCOMOCIÓN PERSONAL</t>
  </si>
  <si>
    <t>PROTECCIÓN Y MEJORA DEL MEDIO AMBIENTE</t>
  </si>
  <si>
    <t>MANTENIMIENTO PISTA FORESTALES</t>
  </si>
  <si>
    <t>REPAR. MANTENIMIENTO Y CONSERV. OTRO INMOVILIZADO MATERIAL</t>
  </si>
  <si>
    <t>GASTOS VIVERO INSULAR Y CENTRO RECUPERACIÓN DE FAUNA</t>
  </si>
  <si>
    <t>ACTUACIONES CONTRA INCENDIOS Y BRIGADAS</t>
  </si>
  <si>
    <t>ASIST. TÉCN. ERRAD. EXÓTICAS, FLORA Y FAUNA EDUC. AMBIENTAL</t>
  </si>
  <si>
    <t>PLAN CONTROL ESPECIES EXÓTICAS INVASORAS</t>
  </si>
  <si>
    <t>OTROS TRABAJOS REALIZADOS POR EMPRESAS Y PROFESIONALES</t>
  </si>
  <si>
    <t>INDEMNIZACIÓN POR RAZÓN DEL SERVICIO</t>
  </si>
  <si>
    <t>INDEMNIZACIÓN INCENDIOS Y EMERGENCIAS</t>
  </si>
  <si>
    <t>CENTRO DE VISITANTES CUEVA DE LAS PALOMAS</t>
  </si>
  <si>
    <t>CENTRO DE VISITANTES CUEVA DE LAS PALOMAS EQUIPAMIENTO</t>
  </si>
  <si>
    <t>INVERSIONES MEDIO AMBIENTE</t>
  </si>
  <si>
    <t>INVERSIONES MEDIO AMBIENTE Y SERVICIOS FORESTALES</t>
  </si>
  <si>
    <t>CUOTAS NETAS DE INTERESES POR OPERACIONES DE ARRENDAMIENTO FINANCIERO (LEASING)</t>
  </si>
  <si>
    <t>SUBVENCIÓN GIELP ADQUISICIÓN MATERIAL ESPELEOLOGÍA</t>
  </si>
  <si>
    <t>OTRAS ACTUACIONES RELACIONADAS CON EL MEDIO AMBIENTE</t>
  </si>
  <si>
    <t>DÍAS M. AMBIENTE Y ÁRBOL</t>
  </si>
  <si>
    <t>GASTO FUNCIONAMIENTO PATRONATO ESPACIOS NATURALES</t>
  </si>
  <si>
    <t>PREMIOS INSULARES MEDIO AMBIENTE</t>
  </si>
  <si>
    <t>CONVENIO FEDERACIÓN INSULAR DE CAZA COLABORACIÓN EN MATERIA CINEGÉTICA</t>
  </si>
  <si>
    <t>CONVENIO BIANPA CAMPAÑA DE ESTERILIZACIÓN Y ALIMENTACIÓN ANIMALES ASILVESTRADOS</t>
  </si>
  <si>
    <t>ALBERGUES ANIMALES</t>
  </si>
  <si>
    <t>PENSIONES</t>
  </si>
  <si>
    <t>PREMIO JUBILACIÓN/CONSTANCIA</t>
  </si>
  <si>
    <t xml:space="preserve">PENSIONES </t>
  </si>
  <si>
    <t>INDEMNIZACIÓN AL PERSONAL LABORAL POR JUBILACIÓN ANTICIPADA</t>
  </si>
  <si>
    <t>COMPLEMENTO FAMILIAR DE PENSIONISTAS</t>
  </si>
  <si>
    <t>OTRAS PREST. ECON A FAVOR EMPLEADOS</t>
  </si>
  <si>
    <t>FONDO DE CONTINGENCIA SOCIAL</t>
  </si>
  <si>
    <t>FORMACIÓN DEL PERSONAL</t>
  </si>
  <si>
    <t>ACCIÓN SOCIAL</t>
  </si>
  <si>
    <t>SEGURO COLECTIVO ACUNSA</t>
  </si>
  <si>
    <t>AYUDAS AL ESTUDIO DEL PERSONAL</t>
  </si>
  <si>
    <t>COMPLEMENTO FAMILIAR</t>
  </si>
  <si>
    <t xml:space="preserve">APORTACIÓN REPRESENTANTES SINDICALES </t>
  </si>
  <si>
    <t>ADMINISTRACIÓN GENERAL DE SERVICIOS SOCIALES</t>
  </si>
  <si>
    <t>RETRIBUCIONES BÁSICA PERSONAL LABORAL FIJO</t>
  </si>
  <si>
    <t>OTRAS REMUNERACIONES PERSONAL LABORAL FIJO</t>
  </si>
  <si>
    <t xml:space="preserve"> RETRIBUCIONES PERSONAL LABORAL TEMPORAL MUJERES VÍCTIMAS VIOLENCIA</t>
  </si>
  <si>
    <t xml:space="preserve"> RETRIB. PERSONAL LABORAL TEMPORAL ATENCIÓN SOC-SANIT ÁREA DISCAP.</t>
  </si>
  <si>
    <t>MATERIAL DE OFICINA ORDINARIO NO INVENTARIABLE</t>
  </si>
  <si>
    <t>PRENSA, REVISTAS, LIBROS Y OTRAS PUBLICACIONES</t>
  </si>
  <si>
    <t>TRANSPORTES Y MENSAJERÍAS</t>
  </si>
  <si>
    <t>PUBLICIDAD Y PROPAGANDA</t>
  </si>
  <si>
    <t>INVERSIONES SERVICIOS SOCIALES</t>
  </si>
  <si>
    <t>GASTOS PROGR "VIDA ACTIVA" PARA MAYORES</t>
  </si>
  <si>
    <t>GASTOS CORRIENTES TUTELAS Y CURATELAS</t>
  </si>
  <si>
    <t>PLAN ATENC. SOCIO-SANIT. ÁREA DISCAP</t>
  </si>
  <si>
    <t>MUJERS VÍCTIMAS VIOLENCIA Y PROTECC. INTEGRAL MUJERES</t>
  </si>
  <si>
    <t>PRESTACIÓN DE SERVICIO DE MEDIACIÓN FAMILIAR, INTERVENCIÓN FAMILIAR Y PUNTOS DE ENCUENTRO</t>
  </si>
  <si>
    <t>PRESTACIÓN SERVICIOS MENORES</t>
  </si>
  <si>
    <t>PRESTACIÓN SERVICIOS RESPIRO FAMILIAR MENORES</t>
  </si>
  <si>
    <t>PRESTACIÓN SERV. ATENCIÓN PLAYAS PERSONAS</t>
  </si>
  <si>
    <t>PRESTACIÓN SERV. PERSONAS DISCAPACIDAD MUSICOTERAPIA</t>
  </si>
  <si>
    <t>PRESTACIÓN SERV. ACCESIBILIDAD BIENES, INMUEBLES Y OBRAS</t>
  </si>
  <si>
    <t>CONVENIO AYTOS. AL PLAN INTEGRAL DEL MENOR</t>
  </si>
  <si>
    <t>AYUDA FOMENTO INSERCIÓN LABORAL PERSONAS CON DISCAPACIDAD</t>
  </si>
  <si>
    <t>ATENCIONES ECONÓMICAS A MAYORES</t>
  </si>
  <si>
    <t>AYUDAS DE EMERGENCIA SOCIAL</t>
  </si>
  <si>
    <t>CONVENIO ASOCIACIÓN ESPAÑOLA CONTRA EL CANCER</t>
  </si>
  <si>
    <t>AYUDAS A PROYECTOS SOCIALES</t>
  </si>
  <si>
    <t>PLAN GERONTOLÓGICO-AYUDA ASOC./CENTRO MAYORES</t>
  </si>
  <si>
    <t>AYUDAS EC.-FONDO DE EMERGENCIA SOCIAL MUJER</t>
  </si>
  <si>
    <t>AYUDAS ECONÓMICAS A LAS ASOC,INSTITUC Y ENTIDADES SIN ANIMO DE LUCRO QUE REALICEN PROYECTOS DE CARÁCTER SOCIAL</t>
  </si>
  <si>
    <t>PREMIOS ACCIÓN SOCIAL</t>
  </si>
  <si>
    <t>PROGRAMA DE EXCLUSIÓN SOCIAL</t>
  </si>
  <si>
    <t>CONVENIO INDISPAL GASTOS FUNCIONAMIENTO</t>
  </si>
  <si>
    <t>CONVENIO RADIO ECCA GASTOS FUNCIONAMIENTO</t>
  </si>
  <si>
    <t>CONVENIO CRUZ ROJA (TELEASISTENCIA, OTRAS ATENCIONES)</t>
  </si>
  <si>
    <t>CONVENIO ADFILPA GASTOS FUNCIONAMIENTO</t>
  </si>
  <si>
    <t>CONVENIO FEAPS CANARIAS GASTOS DE FUNCIONAMIENTO</t>
  </si>
  <si>
    <t>CONVENIO ASOCIACIÓN PARKINSON GASTOS DE FUNCIONAMIENTO</t>
  </si>
  <si>
    <t>CONVENIO PEQUEÑOS VALIENTES GASTOS DE FUNCIONAMIENTO</t>
  </si>
  <si>
    <t>CONVENIO ASOCIACIÓN NIÑOS ESPECIALES DE LA PALMA.ESTIMULACIÓN TEMPRANA</t>
  </si>
  <si>
    <t>AYUDA A OTROS PUEBLOS</t>
  </si>
  <si>
    <t>ASOC. EDUCACIÓN-ALIMENTACIÓN-SANIDAD (EDUCAS), GTOS. FUNCIONAMIENTO</t>
  </si>
  <si>
    <t>INV. SISTEMA SOCIAL PREVENCIÓN Y PROTECCIÓN INTEGRAL MUJERES</t>
  </si>
  <si>
    <t>CONVENIO RADIO ECCA INVERSIONES</t>
  </si>
  <si>
    <t>PROMOCIÓN SOCIAL</t>
  </si>
  <si>
    <t>REUNIONES, CONFERENCIAS Y CURSOS</t>
  </si>
  <si>
    <t>ACTIVIDADES DIVERSAS ACCIÓN SOCIAL</t>
  </si>
  <si>
    <t>ASISTENCIA PERSONAS DEPENDIENTES</t>
  </si>
  <si>
    <t>PRESTACIÓN SERVICIOS CENTRO PERSONAS CON DISCAPACIDAD</t>
  </si>
  <si>
    <t>PRESTACIÓN SERVICIOS PLAN DE CALIDAD CENTROS</t>
  </si>
  <si>
    <t>PRESTACIÓN SERVICIO CENTRO DEL DÍA ALZHEIMER</t>
  </si>
  <si>
    <t>CONVENIO AYTO. GARAFÍA RESID. MAYORES SOR JOSEFA ARGOTE GASTOS MANTENIMIENTO</t>
  </si>
  <si>
    <t>CONVENIO AYTO. SAN ANDRÉS Y SAUCES RESIDENCIA MAYORES GASTOS MANTENIMIENTO</t>
  </si>
  <si>
    <t>CONVENIO AYTO. LOS LLANOS INTERVENCIÓN DEMENCIAS Y ALZHEIMER</t>
  </si>
  <si>
    <t>CONVENIO AYTO. LOS LLANOS DE ARIDANE. CENTRO DIA MAYORES, GASTOS MANTENIM</t>
  </si>
  <si>
    <t>CONVENIO AYTO. PUNTALLANA TALLER INTEGRACIÓN PERSONAS CON DISCAPACIDAD</t>
  </si>
  <si>
    <t>CONVENIO AYTO. LOS LLANOS AYTO. INTEGRACIÓN SOCIO LABORAL ENFERMOS MENTALES</t>
  </si>
  <si>
    <t>CONVENIO AYTO. S/C DE LA PALMA ESTIMULACIÓN PRECOZ</t>
  </si>
  <si>
    <t>CONVENIO AYUNTAMIENTOS APOYO AL SERVICIO DE AYUDA A DOMICILIO</t>
  </si>
  <si>
    <t>CONVENIO AYTO TAZACORTE-RESIDENCIA MAYORES GASTOS MANTENIMIENTO</t>
  </si>
  <si>
    <t>CONVENIO AYTO.PUNTAGORDA RESIDENCIA DE MAYORES GASTOS MANTENIMIENTO</t>
  </si>
  <si>
    <t>CONVENIO AYTO.TIJARAFE CTRO.DE ESTANCIA DIURNA GASTOS MANTENIMIENTO</t>
  </si>
  <si>
    <t>CONVENIO AYTO. BREÑA ALTA RESID.PERSONAS CON DISCAPAC.NINA JAUBERT GASTOS MANTENIMIENTO</t>
  </si>
  <si>
    <t>CONVENIO AYTO.B.ALTA CENTRO OCUPACIONAL GASTOS MANTENIMIENTO</t>
  </si>
  <si>
    <t>CONVENIO AYTO.MAZO CENTRO OCUPACIONAL GASTO MANTENIMIENTO</t>
  </si>
  <si>
    <t>CONVENIO AYTO. VILLA DE MAZO CENTRO DE DIA MAYORES GASTOS MANTENIMIENTO</t>
  </si>
  <si>
    <t>CONVENIO AYTO. VILLA DE MAZO RESIDENCIA MAYORES GASTOS MANTENIMIENTO</t>
  </si>
  <si>
    <t>CONVENIO AYTO. BREÑA ALTA RESIDENCIA MAYORES NINA JAUBERT GASTOS MANTENIMIENTO</t>
  </si>
  <si>
    <t>CONVENIO AYTO. FUENCALIENTE RESIDENCIA DE MAYORES GASTO MANTENIMIENTO</t>
  </si>
  <si>
    <t>CONVENIO AYTO. BREÑA ALTA HOGAR FUNCIONAL GASTOS MANTENIMIENTO</t>
  </si>
  <si>
    <t>CONVENIO AYTO. TAZACORTE. CENTRO DE DIA MAYORES GASTOS MANTENIMIENTO</t>
  </si>
  <si>
    <t>CONVENIO AYTO. PUNTALLANA RESIDENCIA MAYORES GASTOS MANTENIMIENTO</t>
  </si>
  <si>
    <t>CONVENIO FUNDACIÓN CANARIA TABURIENTE ESPECIAL CTRO.OCUPAC.TABURIENTE GASTO MANTENIMIENTO</t>
  </si>
  <si>
    <t>CONVENIO FUNDACIÓN ISONORTE CENTRO OC.LA TRAVIESA GASTO MANTENIMIENTO</t>
  </si>
  <si>
    <t>CONVENIO FUNDACIÓN ISONORTE CENTRO OC.LA TISERA GASTO MANTENIMIENTO</t>
  </si>
  <si>
    <t>CONVENIO FUNDACIÓN CANARIA SOLIDARIDAD LA PALMA. RESID. MAYORES LOS LLANOS GASTOS MANTENIMIENTO</t>
  </si>
  <si>
    <t>CONVENIO ASOC. NIÑOS ESPECIALES DE LA PALMA. CENTRO DE DÍA DISCAPACIDAD</t>
  </si>
  <si>
    <t>INV. PLAN ATENC. SOCIO-SANIT. DISCAPACIDAD</t>
  </si>
  <si>
    <t>CONSTRUCCIÓN RESIDENCIA MAYORES DE GARAFÍA</t>
  </si>
  <si>
    <t>SUBV. AYTO. DE TIJARAFE RESIDENCIA</t>
  </si>
  <si>
    <t xml:space="preserve">SUBV. AYTO. BARLOVENTO CENTRO DE DIA </t>
  </si>
  <si>
    <t>SUBV. AYTO. BREÑA ALTA FINALIZACIÓN CENTRO DE DÍA</t>
  </si>
  <si>
    <t>SUBV. AYTO. SAN ANDRÉS Y SAUCES RESIDENCIA MAYORES</t>
  </si>
  <si>
    <t>RESIDENCIAS DE PENSIONISTAS</t>
  </si>
  <si>
    <t xml:space="preserve"> RETRIBUCIONES BÁSICAS PERSONAL LABORAL FIJO</t>
  </si>
  <si>
    <t>RETRIBUCIONES PERSONAL LABORAL TEMPORAL</t>
  </si>
  <si>
    <t xml:space="preserve">GRATIFICACIONES </t>
  </si>
  <si>
    <t>PRODUCTOS ALIMENTICIOS</t>
  </si>
  <si>
    <t>MOBILIARIO Y ENSERES</t>
  </si>
  <si>
    <t>FOMENTO DE EMPLEO</t>
  </si>
  <si>
    <t>OTROS COMPLEMENTOS FUNCIONARIOS</t>
  </si>
  <si>
    <t>RETRIBUCIONES PLAN INSULAR DE EMPLEO</t>
  </si>
  <si>
    <t>RETRIBUCIONES CONVENIO SCE GARANTÍA JUVENIL</t>
  </si>
  <si>
    <t xml:space="preserve">PRODUCTIVIDAD </t>
  </si>
  <si>
    <t>REPARACIÓN Y MANTENIMIENTO VEHÍCULOS</t>
  </si>
  <si>
    <t>TRIBUTOS VEHÍCULOS</t>
  </si>
  <si>
    <t>PUBLICACIONES EN DIARIOS OFICIALES</t>
  </si>
  <si>
    <t xml:space="preserve">CURSOS FORMACIÓN OCUPACIONAL </t>
  </si>
  <si>
    <t>GASTOS CORRIENTES PLAN INSULAR DE EMPLEO</t>
  </si>
  <si>
    <t>GASTOS CORRIENTES PROGRAMA SCE GARANTÍA JUVENIL</t>
  </si>
  <si>
    <t>LA ESCUELA EMPRENDE</t>
  </si>
  <si>
    <t>HUERTOS ESCOLARES Y URBANOS</t>
  </si>
  <si>
    <t>ACTUACIONES INTEGRALES (LA PALMA LOCAL) - FEDER</t>
  </si>
  <si>
    <t>LA ESCUELA DE EMPRENDEDORES</t>
  </si>
  <si>
    <t>FERIA INSULAR SALDOS</t>
  </si>
  <si>
    <t>PROGRAMA FORMATIVO EMPLEO JUVENIL Y COWORKING</t>
  </si>
  <si>
    <t>INTERESES DE DEMORA EMPLEO</t>
  </si>
  <si>
    <t>SUBV. FOMENTO A LA CONTRATACIÓN LABORAL CONVOCATORIA 2015</t>
  </si>
  <si>
    <t>SUBV. FOMENTO A LA CONTRATACIÓN LABORAL CONVOCATORIA 2016</t>
  </si>
  <si>
    <t>SUBV. CRUZ ROJA PROYECTO EMPLEA REDES</t>
  </si>
  <si>
    <t>SUBV. CRUZ ROJA PROYECTO ITINERARIOS LABORALES PARA FAMILIAS CON TODOS SUS MIEMBROS EN PARO</t>
  </si>
  <si>
    <t xml:space="preserve">SUBV. FUNCASOR PROYECTO SERVICIO DE INTEGRACIÓN LABORAL PARA PERSONAS CON DISCAPACIDAD </t>
  </si>
  <si>
    <t>SUBVENCIÓN ADER FORMACIÓN EN ALTERNANCIA 2015</t>
  </si>
  <si>
    <t>SUBVENCIÓN FUNDACIÓN STA. MARÍA LA REAL LANZADERA DE EMPLEO</t>
  </si>
  <si>
    <t xml:space="preserve">CONVENIO ULL BOLSA DE EMPLEO JOVEN </t>
  </si>
  <si>
    <t>EQUIPOS PARA PROCESOS DE INFORMACIÓN</t>
  </si>
  <si>
    <t>ADQUISICIÓN OTROS BIENES INVENTARIABLES EMPLEO</t>
  </si>
  <si>
    <t>OTRAS INVERSIONES EMPLEO</t>
  </si>
  <si>
    <t>SUBVENCIONES PUESTA EN MARCHA DE INICIATIVAS EMPRESARIALES</t>
  </si>
  <si>
    <t>HOSPITAL DE DOLORES</t>
  </si>
  <si>
    <t>RETRIBUCIONES BÁSICAS LABORALES HOSPITAL</t>
  </si>
  <si>
    <t>HOSPITAL SUSTITUCIONES VACACIONES E ILT</t>
  </si>
  <si>
    <t>GRATIFICACIONES Y FESTIVOS LABORAL</t>
  </si>
  <si>
    <t>CONSERVACIÓN MAQUINARIA HOSPITAL</t>
  </si>
  <si>
    <t>MATERIAL DE TRANSPORTE HOSPITAL</t>
  </si>
  <si>
    <t>REPARACIÓN MOBILIARIOS Y ENSERES HOSPITAL</t>
  </si>
  <si>
    <t>REPARACIONES HOSPITAL</t>
  </si>
  <si>
    <t xml:space="preserve">MATERIAL DE OFICINA </t>
  </si>
  <si>
    <t>PRENSA, REVISTAS, LIBROS HOSPITAL</t>
  </si>
  <si>
    <t>GAS HOSPITAL</t>
  </si>
  <si>
    <t>COMBUSTIBLES Y CARBURANTES HOSPITAL</t>
  </si>
  <si>
    <t>SUMINISTRO VESTUARIO HOSPITAL</t>
  </si>
  <si>
    <t>PRODUCTOS ALIMENTICIOS HOSPITAL</t>
  </si>
  <si>
    <t>PRODUCTOS FARMACÉUTICOS HOSPITAL</t>
  </si>
  <si>
    <t>PRODUCTOS DE LIMPIEZA Y ASEO HOSPITAL</t>
  </si>
  <si>
    <t>TERAPIA OCUPACIONAL Y ACTIVIDADES HOSPITAL</t>
  </si>
  <si>
    <t>OTROS GASTOS DIVERSOS HOSPITAL</t>
  </si>
  <si>
    <t>ADQUISIC. MOBILIARIO Y ENSERES</t>
  </si>
  <si>
    <t>ADQUISICIÓN OTROS BIENES INVENTARIABLES</t>
  </si>
  <si>
    <t>NUEVO HOSPITAL CENTRO SOCIOSANITARIO LAS NIEVES</t>
  </si>
  <si>
    <t>OBRA ACONDICIONAMIENTO SALUD MENTAL Y LARGA ESTANCIA HOSPITAL DE DOLORES</t>
  </si>
  <si>
    <t>ACCIONES PÚBLICAS RELATIVAS A LA SALUD</t>
  </si>
  <si>
    <t>ASOCIACIÓN PALMERA TRATAMIENTO Y PREVENCIÓN TOXICOMANÍA</t>
  </si>
  <si>
    <t>EDUCACIÓN PREESCOLAR Y PRIMARIA</t>
  </si>
  <si>
    <t>SUBV. COLECTIVO ESCUELAS UNITARIAS ZONA ESTE LA PALMA. ROMERÍA DEL DÍA DE CANARIAS</t>
  </si>
  <si>
    <t>SUBV. AMPA Y ALUMNOS POR PARTICIPACIÓN EN EVENTOS EDUCATIVOS</t>
  </si>
  <si>
    <t>SERVICIOS COMPLEMENTARIOS DE EDUCACIÓN</t>
  </si>
  <si>
    <t>SUBV. FEDER AUTONOMA INS DE ASOC PADRES ALUMNOS BENAHOARE GASTOS FUNCIONAMIENTO</t>
  </si>
  <si>
    <t>AYUDAS AL ESTUDIO Y ENSEÑANZA 2015/2016</t>
  </si>
  <si>
    <t>AYUDAS ESTUDIANTES EN LAS RESIDENCIA/COLEGIOS ULL Y ULPG</t>
  </si>
  <si>
    <t>AYUDAS ESTUDIANTES LINGÜISTICAS</t>
  </si>
  <si>
    <t>PROMOCIÓN EDUCATIVA</t>
  </si>
  <si>
    <t xml:space="preserve">LIBROS ESCUELA ENFERMERÍA </t>
  </si>
  <si>
    <t>PUBLICACION EN DIARIOS OFICIALES</t>
  </si>
  <si>
    <t>CURSOS DE FORMACIÓN EDUCATIVA</t>
  </si>
  <si>
    <t>ESTUDIOS Y TRABAJOS TÉCNICOS TÉCNICOS ESCUELA DE ENFERMERÍA</t>
  </si>
  <si>
    <t>IMPLANTACIÓN NUEVAS TITULACIONES 2016-2017</t>
  </si>
  <si>
    <t>APORTACIÓN A LA ESCUELA INSULAR DE MÚSICA</t>
  </si>
  <si>
    <t>SUBVENCIÓN UNED LA PALMA GASTOS FUNCIONAMIENTO</t>
  </si>
  <si>
    <t>SUBV. FUNDACION DR. MORALES BECAS</t>
  </si>
  <si>
    <t>INVERSIÓN INSTALACIÓN ESCUELA DE ENFERMERÍA</t>
  </si>
  <si>
    <t>INVERSIONES INSTALACIONES EDUCACIÓN</t>
  </si>
  <si>
    <t>ADMINISTRACIÓN GENERAL CULTURA</t>
  </si>
  <si>
    <t>CULTURA MATERIAL DE OFICINA</t>
  </si>
  <si>
    <t>SUMINISTRO MATERIAL CULTURA</t>
  </si>
  <si>
    <t>PUBLICIDAD Y PROPAGANDA CULTURA</t>
  </si>
  <si>
    <t>GASTOS DIVERSOS CULTURA</t>
  </si>
  <si>
    <t>FONDO PUBLICACIONES CABILDO INSULAR</t>
  </si>
  <si>
    <t>BIBLIOTECAS Y ARCHIVOS</t>
  </si>
  <si>
    <t>PRENSA, REVISTAS, LIBROS Y OTROS</t>
  </si>
  <si>
    <t>MATERIAL DE TRABAJO ARCHIVERO</t>
  </si>
  <si>
    <t>TRATAMIENTO DE PLAGAS</t>
  </si>
  <si>
    <t xml:space="preserve">SUBVENCIÓN BIBLIOTECAS MUNICIPALES </t>
  </si>
  <si>
    <t>LA COSMOLÓGICA APORTACIÓN GASTOS FUNCIONAMIENTO</t>
  </si>
  <si>
    <t>EQUIPAMIENTOS CULTURALES Y MUSEOS</t>
  </si>
  <si>
    <t>UNIFORME PERSONAL MUSEOS</t>
  </si>
  <si>
    <t>GASTOS DIVERSOS CENTRO DE VISITANTES EL TENDAL</t>
  </si>
  <si>
    <t>OTROS GASTOS DIVERSOS MUSEOS</t>
  </si>
  <si>
    <t>TRATAMIENTO PLAGAS</t>
  </si>
  <si>
    <t>ELABORACIÓN INVENTARIO MUSEO ARQUEOLÓGICO</t>
  </si>
  <si>
    <t>CONVENIO ORDEN FRANCISCANA SEGLAR GASTOS FUNCIONAMIENTO</t>
  </si>
  <si>
    <t>MIRADORES LITERARIOS</t>
  </si>
  <si>
    <t>EQUIPOS PARA PROCESOS DE INFORMACION</t>
  </si>
  <si>
    <t>ADQUISICIÓN BIENES INTERÉS HISTÓRICO, ARTÍSTICOS O ETNOGRÁFICOS</t>
  </si>
  <si>
    <t xml:space="preserve">OBRA Y EQUIPAMIENTO MUSEO </t>
  </si>
  <si>
    <t>ACTUACIONES MUSEISTICAS Y CULTURALES</t>
  </si>
  <si>
    <t>PROMOCIÓN CULTURAL</t>
  </si>
  <si>
    <t>EXPOSICIONES CULTURALES</t>
  </si>
  <si>
    <t>FERIA DEL LIBRO CULTURA</t>
  </si>
  <si>
    <t>FERIA LIBERARTE LA PALMA 2016</t>
  </si>
  <si>
    <t>GASTOS ORGANIZACIÓN PREMIOS CULTURA</t>
  </si>
  <si>
    <t xml:space="preserve">OTRAS ACTIVIDADES CULTURALES                 </t>
  </si>
  <si>
    <t>CREAMOS EN LA PALMA</t>
  </si>
  <si>
    <t>CONVENIO AYUNTAMIENTOS DE LA ISLA "A DOS BANDAS"</t>
  </si>
  <si>
    <t xml:space="preserve">SUBV.AYTOS ACTIVIDADES CULTURALES </t>
  </si>
  <si>
    <t>CONVENIO AYTO. S/C DE LA PALMA. TEATRO CIRCO DE MARTE</t>
  </si>
  <si>
    <t>SUBV. BANDAS DE MUSICA MUNICIPALES - AYTO BARLOVENTO</t>
  </si>
  <si>
    <t>SUBV. BANDAS DE MUSICA MUNICIPALES - AYTO BREÑA ALTA</t>
  </si>
  <si>
    <t>SUBV. BANDAS DE MUSICA MUNICIPALES - AYTO BREÑA BAJA</t>
  </si>
  <si>
    <t>SUBV. BANDAS DE MUSICA MUNICIPALES - AYTO FUENCALIENTE</t>
  </si>
  <si>
    <t>SUBV. BANDAS DE MUSICA MUNICIPALES - AYTO EL PASO</t>
  </si>
  <si>
    <t>SUBV. BANDAS DE MUSICA MUNICIPALES - AYTO LOS LLANOS DE ARIDANE</t>
  </si>
  <si>
    <t>SUBV. BANDAS DE MUSICA MUNICIPALES - AYTO PUNTAGORDA</t>
  </si>
  <si>
    <t>SUBV. BANDAS DE MUSICA MUNICIPALES - AYTO PUNTALLANA</t>
  </si>
  <si>
    <t>SUBV. BANDAS DE MUSICA MUNICIPALES - AYTO TAZACORTE</t>
  </si>
  <si>
    <t>SUBV. BANDAS DE MUSICA MUNICIPALES - AYTO SAN ANDRÉS Y SAUCES</t>
  </si>
  <si>
    <t>SUBV. BANDAS DE MUSICA MUNICIPALES - AYTO S/C DE LA PALMA</t>
  </si>
  <si>
    <t>SUBV. BANDAS DE MUSICA MUNICIPALES - AYTO VILLA DE GARAFÍA</t>
  </si>
  <si>
    <t>SUBV. BANDAS DE MUSICA MUNICIPALES - AYTO VILLA DE MAZO</t>
  </si>
  <si>
    <t>SUBV. BANDAS DE MUSICA MUNICIPALES - AYTO TIJARAFE</t>
  </si>
  <si>
    <t>SUBVENCION SOCIEDAD ESTUDIOS GENERALES PARA PUBLICACIONES</t>
  </si>
  <si>
    <t>SUBVENCION ASOC. CARTAS DIFERENTES PARA PUBLICACIONES</t>
  </si>
  <si>
    <t>SUBVENCIÓN ASOCIACIÓN VERSADORES TALLER DE REPENTISMOS GTOS. PERSONAL, MANTENIMIENTO Y DESPLAZAMIENTO</t>
  </si>
  <si>
    <t>PREMIOS CULTURA</t>
  </si>
  <si>
    <t>SUBV. AYTO. LOS LLANOS DE ARIDANE PARQUE ISLAS CANARIAS</t>
  </si>
  <si>
    <t>ARTES ESCÉNICAS</t>
  </si>
  <si>
    <t>LA PALMA ES UN PUNTO</t>
  </si>
  <si>
    <t>PROMOCIÓN CINE</t>
  </si>
  <si>
    <t>FESTIVAL DE MÚSICA DE CANARIAS</t>
  </si>
  <si>
    <t>CIRCUITO ISLAS DE MÚSICA, DANZA Y TEATRO</t>
  </si>
  <si>
    <t>SUBVENCIÓN AYTO. EL PASO FORMACIÓN TEATRAL</t>
  </si>
  <si>
    <t>SUBVENCIÓN AYTO. LOS LLANOS DE ARIDANE FORMACIÓN TEATRAL</t>
  </si>
  <si>
    <t>SUBVENCIÓN AYTO. TAZACORTE FORMACIÓN TEATRAL</t>
  </si>
  <si>
    <t>SUBVENCIÓN ARTIFEX PRODUCC. ARTÍSTICAS FESTIVAL ZARZUELA</t>
  </si>
  <si>
    <t>SUBVENCIÓN FESTIVALITO CHUKUMI STUDIO, S.L.</t>
  </si>
  <si>
    <t>SUBVENCIÓN ACAPO CICLO MÚSICA DE CÁMARA "JERÓNIMO SAAVEDRA ACEVEDO"</t>
  </si>
  <si>
    <t>SUBVENCIÓN TROVASIETA, S.L. CONCIERTO NAVIDAD</t>
  </si>
  <si>
    <t>SUBV. ASOC. CULTURAL FOLKLORICA TAJADRE. CONCIERTO NAVIDAD</t>
  </si>
  <si>
    <t>ARQUEOLOGÍA Y PROTECCIÓN DEL PATRIMONIO HIST-ART</t>
  </si>
  <si>
    <t>RESTAURACIÓN Y CONSERVACIÓN FACHADA CASA SALAZAR S/C DE LA PALMA</t>
  </si>
  <si>
    <t>PINTADO INTERIOR IGLESIA HOSPITAL DE DOLORES</t>
  </si>
  <si>
    <t>COMBUSTIBLE</t>
  </si>
  <si>
    <t>MATERIAL FUNGIBLE</t>
  </si>
  <si>
    <t>JORNADAS DE ARQUEOLOGÍA</t>
  </si>
  <si>
    <t>DIETAS MIEMBROS COMISIÓN PATRIMONIO HISTORICO</t>
  </si>
  <si>
    <t>OTROS GASTOS DIVERSOS TALLER</t>
  </si>
  <si>
    <t>EXCAVACIONES ARQUEOLÓGICAS</t>
  </si>
  <si>
    <t>ELABORACIÓN CARTAS ARQUEOLÓGICAS Y ETNOGRÁFICAS</t>
  </si>
  <si>
    <t>CONVENIO CON EL CICOP</t>
  </si>
  <si>
    <t>MEJORAS EN ZONAS ARQUEOLÓGICAS</t>
  </si>
  <si>
    <t>SUBV. OBISPADO INFORMATIZACIÓN LIBROS BAUTISMALES</t>
  </si>
  <si>
    <t>MEJORA ACCESIBILIDAD PALACIO SALAZAR</t>
  </si>
  <si>
    <t>SUBV. PARROQUIA NTRA. SRA. DE LAS NIEVES GASTOS INV. MUSEO SACRO</t>
  </si>
  <si>
    <t>CONVENIO OBISPADO PARA RESTAURACIÓN DE BIENES MUEBLES E INMUEBLES</t>
  </si>
  <si>
    <t>FIESTAS POPULARES Y FESTEJOS</t>
  </si>
  <si>
    <t>SUBV.AYTO FIESTAS</t>
  </si>
  <si>
    <t>SUBV. AYTO. S/C DE LA PALMA FIESTA INDIANOS</t>
  </si>
  <si>
    <t>SUBV. AYTO. BARLOVENTO FIESTA MOROS Y CRISTIANOS</t>
  </si>
  <si>
    <t>SUBV. ASOC. VECINOS Y COMISIONES FIESTAS PLANES DE EMERGENCIA</t>
  </si>
  <si>
    <t>SUBV. AV. EL CABOCO HOYO DE MAZO PROY. INNOV. PIROTENICA BORRACHITO</t>
  </si>
  <si>
    <t>JUVENTUD</t>
  </si>
  <si>
    <t>MANTENIMIENTO EQUIPOS PROCESOS DE INFORMACIÓN</t>
  </si>
  <si>
    <t>MATERIAL DE OFICINA. OFICINA INSULAR DE LA JUVENTUD</t>
  </si>
  <si>
    <t>COMUNICACIONES POSTALES JUVENTUD</t>
  </si>
  <si>
    <t>COMUNICACIONES INFORMÁTICAS</t>
  </si>
  <si>
    <t>GASTOS DIVERSOS JUVENTUD</t>
  </si>
  <si>
    <t>PUBLICIDAD Y PROPAGANDA PARTICIPACIÓN JUVENTUD</t>
  </si>
  <si>
    <t>ACTIVIDADES JUVENTUD</t>
  </si>
  <si>
    <t>PROGRAMA ATENCIÓN SEXUALIDAD JUVENIL</t>
  </si>
  <si>
    <t xml:space="preserve">CERTAMEN DE MÚSICA JOVEN SAPEROCKO </t>
  </si>
  <si>
    <t>PROYECTO PREVENCIÓN ACOSO ESCOLAR Y PELIGROS REDES SOCIALES</t>
  </si>
  <si>
    <t>EDUCACIÓN VIAL PARA JOVENES</t>
  </si>
  <si>
    <t>SUBV. AYTO. EL PASO "FERIA INSULAR DE JUVENTUD"</t>
  </si>
  <si>
    <t>SUBVENCIONES ACTIVIDADES PARA JÓVENES, ASOCIACIONES</t>
  </si>
  <si>
    <t>PREMIOS SAPEROCKO</t>
  </si>
  <si>
    <t>CONSEJO INSULAR JUVENTUD (CONSTITUC Y GTOS. FUNCIONAMIENTO)</t>
  </si>
  <si>
    <t>ADQUISICIÓN MOBILIARIO Y ENSERES</t>
  </si>
  <si>
    <t>OBRAS REMODELACIÓN OFICINA JUVENTUD</t>
  </si>
  <si>
    <t>CONVENIO LOCAL DE ENSAYO SAPEROCKO</t>
  </si>
  <si>
    <t>ADMINISTRACIÓN GENERAL DEPORTES</t>
  </si>
  <si>
    <t>SUELDOS FUNCIONARIOS A1</t>
  </si>
  <si>
    <t>TRIENIOS PERSONAL FUNCIONARIO</t>
  </si>
  <si>
    <t>ALQUILER LOCAL DEPORTES</t>
  </si>
  <si>
    <t>DIVERSOS GASTOS DE MANTENIMIENTO</t>
  </si>
  <si>
    <t>MATERIAL DE OFICINA DEPORTES</t>
  </si>
  <si>
    <t>MATERIAL INFORMATICO NO INVENTARIABLE</t>
  </si>
  <si>
    <t>SUMINISTROS VARIOS</t>
  </si>
  <si>
    <t>OTRO GASTOS DIVERSOS</t>
  </si>
  <si>
    <t>PROMOCIÓN Y FOMENTO DEL DEPORTE</t>
  </si>
  <si>
    <t>SEGURO PROMOC. DEPORTIVA Y EVENTOS CABILDO</t>
  </si>
  <si>
    <t>TRIBUTOS DEL ESTADO</t>
  </si>
  <si>
    <t>TRIBUTOS DE LAS ENTIDADES LOCALES</t>
  </si>
  <si>
    <t>PUBLICIDAD Y PROPAGANDA DEPORTES</t>
  </si>
  <si>
    <t>PUBLICIDAD EN DIARIOS OFICIALES</t>
  </si>
  <si>
    <t>COPA LA PALMA MTB</t>
  </si>
  <si>
    <t>COPA LA PALMA TRIATLON</t>
  </si>
  <si>
    <t>COPA LA PALMA PADEL</t>
  </si>
  <si>
    <t>GASTOS CORRIENTES VELA</t>
  </si>
  <si>
    <t>PROMOCIÓN DEPORTIVA MATERIAL</t>
  </si>
  <si>
    <t>SERVICIO DE PROMOCIÓN Y TECNIFICACIÓN VELA</t>
  </si>
  <si>
    <t>APORTACIÓN SODEPAL: TRANSVULCANIA 2016</t>
  </si>
  <si>
    <t>APORTACIÓN SODEPAL: FESTIVAL DE SENDERISMO</t>
  </si>
  <si>
    <t>PLAN PROMOCIÓN DEPORTIVA BÁSICA</t>
  </si>
  <si>
    <t>PLAN PROMOCIÓN DEPORTIVA COLECTIVOS ATENCIÓN ESPECIAL</t>
  </si>
  <si>
    <t>SUBVENCIONES AYUDAS AL DEPORTE</t>
  </si>
  <si>
    <t>CONVENIO ASOC. AMIGOS DEL DOMINÓ DE LA PALMA. LIGA INSULAR</t>
  </si>
  <si>
    <t>CONVENIO CLUB DE ARRASTRE LA CANGA. LIGA INSULAR</t>
  </si>
  <si>
    <t>CONVENIO FEDERACIÓN INSULAR DE BALONCESTO PROMOC.</t>
  </si>
  <si>
    <t>CONVENIO FEDERACIÓN INSULAR LUCHA CANARIA PROMOC.</t>
  </si>
  <si>
    <t>CONVENIO FED. CANARIA PALO CANARIO III FASE PLAN ESPECIAL PALO GARAFIANO</t>
  </si>
  <si>
    <t>CONVENIO FEDERACIÓN INSULAR DE AUTOMOVILISMO</t>
  </si>
  <si>
    <t>CONVENIO ASOC. AMIGOS PARA PRÁCTICA Y DIF. FÚTBOL SALA</t>
  </si>
  <si>
    <t>CONVENIO ASOC. NIÑOS ESPECIALES DE LA PALMA ACTIV. DEPORT.</t>
  </si>
  <si>
    <t>SUBV. ESCUELA BALONC FELIPE ANTON GASTO FUNCIONAMIENTO</t>
  </si>
  <si>
    <t>SUBVENCIONES DEPORTISTAS PALMEROS DE ÉLITE Y ENTRENADORES</t>
  </si>
  <si>
    <t>CONVENIO CENTRO INSULAR DE AJEDREZ TECNIFICACIÓN</t>
  </si>
  <si>
    <t>SUBV. CLUB BALONCESTO DOGUEN DESPLAZAMIENTO</t>
  </si>
  <si>
    <t>SUBV. CLUB. DEP. TARSA AYUDA DESPLAZAMIENTO</t>
  </si>
  <si>
    <t>SUBV. CLUB T.M. DEFENSE AYUDA DESPLAZAMIENTO</t>
  </si>
  <si>
    <t>SUBV. CLUB TD. TEMESPIN AYUDA DESPLAZAMIENTO</t>
  </si>
  <si>
    <t>SUBV. SOC. DEP. ATLANTIDA AYUDA DESPLAZAMIENTO</t>
  </si>
  <si>
    <t>SUBV. SOC. DEPORTIVA TENISCA AYUDA DESPLAZAMIENTO (3ª DIV.)</t>
  </si>
  <si>
    <t>SUBV. CLUB BALONCESTO ROQUE IDAFE DESPLAZAMIENTO</t>
  </si>
  <si>
    <t>SUBV. CLUB BALONC. ARIDANE AYUDA DESPLAZAMIENTO</t>
  </si>
  <si>
    <t>CONVENIO FEDERACIÓN TINERFEÑA FUTBOL.TECNIFICACIÓN</t>
  </si>
  <si>
    <t>SUBV. ASOC. APRENDER JUGANDO Y OLIMPIADAS MENTALES  PROMOCIÓN Y TECNIFICACIÓN</t>
  </si>
  <si>
    <t>CONVENIO FEDERACIÓN CANARIA DE LUCHA Y MODALIDADES ASOCIADAS PROMOCIÓN Y TECNIFICACIÓN</t>
  </si>
  <si>
    <t xml:space="preserve">CONVENIO FEDERACIÓN TENIS DE MESA  PROMOCIÓN Y TECNIFICACIÓN </t>
  </si>
  <si>
    <t>CONVENIO SALTO PASTOR JURRIA TENERRA  PROMOCIÓN Y TECNIFICACIÓN</t>
  </si>
  <si>
    <t>CONVENIO FEDERACIÓN JUDO  PROMOCIÓN Y TECNIFICACIÓN</t>
  </si>
  <si>
    <t>CONVENIO FEDERACIÓN GIMNASIA RITMICA  PROMOCIÓN Y TECNIFICACIÓN</t>
  </si>
  <si>
    <t>CONVENIO FEDERACIÓN PATINAJE  PROMOCIÓN Y TECNIFICACIÓN</t>
  </si>
  <si>
    <t>SUBV. PROYECTO DEPORTE INTEGRACIÓN DISCAPACIDAD</t>
  </si>
  <si>
    <t>SUBV. CAMPEONATOS CANARIAS/ESPAÑA SEDE LA PALMA</t>
  </si>
  <si>
    <t>INVERSIONES VELA</t>
  </si>
  <si>
    <t>INSTALACIONES DEPORTIVAS</t>
  </si>
  <si>
    <t>MANTENIMIENTO CAMPOS DE FÚTBOL</t>
  </si>
  <si>
    <t>MANTENIMIENTO DE VEHÍCULOS Y MAQUINARIA</t>
  </si>
  <si>
    <t>MANTENIMIENTO EQUIPOS PROCESO DE INFORMACIÓN</t>
  </si>
  <si>
    <t>ENERGÍA ELÉCTRICA CIUDAD DEPORTIVA MIRAFLORES</t>
  </si>
  <si>
    <t>AGUA</t>
  </si>
  <si>
    <t>INVERSIÓN REPOSICIÓN MIRAFLORES</t>
  </si>
  <si>
    <t>OBRAS MIRAFLORES</t>
  </si>
  <si>
    <t>INVERSIONES DEPORTES</t>
  </si>
  <si>
    <t>ADQUISICIÓN EQUIPOS INFORMÁTICOS</t>
  </si>
  <si>
    <t>GASTOS EN APLICACIONES INFORMÁTICAS</t>
  </si>
  <si>
    <t>SUBV. COLOMBODROMO INSULAR</t>
  </si>
  <si>
    <t>CONVENIO FEDERACIÓN CAMPOS DE FÚTBOL 2006-16</t>
  </si>
  <si>
    <t>ADMINISTRACIÓN GENERAL DE AGRICULTURA, GANADERIA Y PESCA</t>
  </si>
  <si>
    <t>SUELDOS GRUPO E</t>
  </si>
  <si>
    <t>ARRENDAMIENTO ELEMENTO DE TRANSPORTE</t>
  </si>
  <si>
    <t>MATERIAL DE TRANSPORTE Y REPARACIÓN</t>
  </si>
  <si>
    <t>MATERIAL DE OFICINA AGRICULTURA</t>
  </si>
  <si>
    <t>LIBROS, REVISTAS, PRENSA Y OTRAS PUBLICACIONES</t>
  </si>
  <si>
    <t>COMBUSTIBLES Y CARBURANTES</t>
  </si>
  <si>
    <t>ATENCIONES PROTOCOLARIAS Y REPRESENTANTIVAS</t>
  </si>
  <si>
    <t>PUBLICIDAD Y PROPAGANDA AGRICULTURA/GANADERIA Y PESCA</t>
  </si>
  <si>
    <t>PUBLICACIÓN EN DIARIOS OFICIALES</t>
  </si>
  <si>
    <t>SEMINARIOS/ SERVICIO AGRIC./GAN./PESCA</t>
  </si>
  <si>
    <t>AGRICULTURA CUOTA ADER</t>
  </si>
  <si>
    <t>FERIAS AGRARIAS, PESQUERAS Y GANADERAS</t>
  </si>
  <si>
    <t>GASTOS DIVERSOS AGRICULTURA</t>
  </si>
  <si>
    <t>PRESTACIÓN SERVICIOS</t>
  </si>
  <si>
    <t>MANTENIMIENTO JARDINES DEPENDENCIAS AGRICULTURA</t>
  </si>
  <si>
    <t>INTERESES POR ARRENDAMIENTO FINANCIERO VEHÍCULOS</t>
  </si>
  <si>
    <t xml:space="preserve">MOBILIARIO Y ENSERES </t>
  </si>
  <si>
    <t>OTRAS INVERSIONES</t>
  </si>
  <si>
    <t>CUOTAS LEASING VEHÍCULO AGRICULTURA</t>
  </si>
  <si>
    <t>MEJORAS DE LAS ESTRUCTURAS AGROPECUARIAS Y DE LOS SISTEMAS PRODUCTIVOS</t>
  </si>
  <si>
    <t>CONVENIO ADER SISTEMA PILOTO COMPOSTAJE</t>
  </si>
  <si>
    <t>PROGRAMAS DE INFRAEST. GANADERAS</t>
  </si>
  <si>
    <t>INVERSIONES BODEGAS INSULARES</t>
  </si>
  <si>
    <t>GANADERÍA</t>
  </si>
  <si>
    <t>REPARACIÓN MAQUINARIA GANADERÍA</t>
  </si>
  <si>
    <t>PIENSOS ALIMENTACIÓN GANADO</t>
  </si>
  <si>
    <t>PRODUCTOS FARMACÉUTICOS GANADERÍA</t>
  </si>
  <si>
    <t>SEMILLAS GANADERÍA</t>
  </si>
  <si>
    <t>OTROS GASTOS DIVERSOS FINCA EXPERIMENTAL</t>
  </si>
  <si>
    <t>CONVENIO ISONORTE COMPOSTAJE FINCA</t>
  </si>
  <si>
    <t>SUBVENCIÓN AYTO. BREÑA ALTA FERIA GANADERA</t>
  </si>
  <si>
    <t>SUBVENCIÓN AYTO. GARAFÍA FERIA GANADERA</t>
  </si>
  <si>
    <t>SUBVENCIÓN AYTO. LOS LLANOS DE ARIDANE FERIA GANADERA</t>
  </si>
  <si>
    <t>SUBVENCIÓN AYTO. PUNTALLANA FERIA GANADERA</t>
  </si>
  <si>
    <t>SUBVENCIÓN AYTO. EL PASO FERIA GANADERA</t>
  </si>
  <si>
    <t>OBRAS FINCA Y ADQUISIC. MAQUIN.</t>
  </si>
  <si>
    <t>DESARROLLO RURAL</t>
  </si>
  <si>
    <t>SUBVENCIÓN ADER GASTOS DE FUNCIONAMIENTO</t>
  </si>
  <si>
    <t>SUBVENCIÓN ADER INVERSIÓN</t>
  </si>
  <si>
    <t>REPARACIÓN MAQUINARIA</t>
  </si>
  <si>
    <t>MATERIAL DE TRANSPORTE AGROBIOLOGÍA</t>
  </si>
  <si>
    <t>MATERIAL TÉCNICO LABORATORIO</t>
  </si>
  <si>
    <t>CONV. CONSEJO SUPERIOR INVESTIG. CIENTÍFICAS INVESTIG AGRICULTURA SOSTENIBLE</t>
  </si>
  <si>
    <t>ADQUISICIÓN DE MAQUINARIA Y OBRAS</t>
  </si>
  <si>
    <t>CENTRAL HORTOFRUTÍCOLA</t>
  </si>
  <si>
    <t>ARRENDAMIENTOS DE MAQUINARIA, INSTAL. Y UTILLAJE</t>
  </si>
  <si>
    <t>CONSERVACIÓN Y REPARACIÓN EDIFICIOS</t>
  </si>
  <si>
    <t>CONSERVACIÓN Y REPARACIÓN MAQUINARIA</t>
  </si>
  <si>
    <t>CENTRAL TRANSPORTES</t>
  </si>
  <si>
    <t>PRIMA SEGURO</t>
  </si>
  <si>
    <t>GASTOS DIVERSOS CENTRAL</t>
  </si>
  <si>
    <t>INVERSIONES CENTRAL HORTOFRUTÍCOLA</t>
  </si>
  <si>
    <t>OTRAS ACTUACIONES EN AGRICULTURA,GANADERÍA Y PESCA</t>
  </si>
  <si>
    <t>CAMPAÑA DESRATIZACIÓN Y CONTROL DE PLAGAS</t>
  </si>
  <si>
    <t>CONV. ENCOMIENDA CENTRO AGRODIVERSIDAD</t>
  </si>
  <si>
    <t>CONV. ENCOMIENDA ASIST. MARÍTIMO PESQUERA</t>
  </si>
  <si>
    <t>SERVICIO PARTES METEOROLÓGICOS Y CONTROL PLAGAS</t>
  </si>
  <si>
    <t>CONV. ENCOM. PLANIF. Y COMERCIALIZ. AGR. Y GANADERA</t>
  </si>
  <si>
    <t>SUBVENCIÓN CONSEJO REGULADOR DEL VINO PROMOCIÓN VINOS</t>
  </si>
  <si>
    <t>FUNDACIÓN ALHÓNDIGA PROMOCIÓN VINOS</t>
  </si>
  <si>
    <t>SUBVENCIONES AGR. GAN. Y PESCA</t>
  </si>
  <si>
    <t>APORTACIÓN CENTRO I. DE AGRICULTURA BIOLÓGICA</t>
  </si>
  <si>
    <t>SUBV. COFRADIA PESCADORES NTA. SRA. DEL CARMEN GASTOS FUNCIONAMIENTO</t>
  </si>
  <si>
    <t>SUBV. COFRADIA PESCADORES NTRA. SRA. DE LAS NIEVES GASTOS FUNCIONAMIENTO</t>
  </si>
  <si>
    <t>SUBV. CONSEJO REGULADOR D.O. DEL QUESO PALMERO GASTOS FUNCIONAMIENTO</t>
  </si>
  <si>
    <t>SUBV. CONSEJO REGULADOR D.O. VINOS DE LA PALMA GASTOS FUNCIONAMIENTO</t>
  </si>
  <si>
    <t>SUBVENCIONES/CONVENIOS AGR. GAN. Y PESCA</t>
  </si>
  <si>
    <t>ADMINISTRACIÓN GENERAL DE INDUSTRIA Y ENERGÍA</t>
  </si>
  <si>
    <t>LIBROS, PRENSA, REVISTAS Y OTRAS COMUNICACIONES</t>
  </si>
  <si>
    <t>GASTOS DIVERSOS</t>
  </si>
  <si>
    <t>INDUSTRIA</t>
  </si>
  <si>
    <t>ESTUDIOS Y PROYECTOS INDUSTRIALES</t>
  </si>
  <si>
    <t>ASISTENCIA TÉCNICA INDUSTRIA</t>
  </si>
  <si>
    <t>CONVENIO SODECAN ADQUISICIÓN ANTIGUA JTI</t>
  </si>
  <si>
    <t>OBRAS EN ZONAS INDUSTRIALES</t>
  </si>
  <si>
    <t>OBRAS JTI ACCESO Y ACONDICIONAMIENTO SEGUNDA PLANTA NAVE 6</t>
  </si>
  <si>
    <t>ARTESANÍA</t>
  </si>
  <si>
    <t>MATERIAL TÉCNICO Y DECORACIÓN ESCUELA</t>
  </si>
  <si>
    <t>TRANSPORTE DOCUMENTOS</t>
  </si>
  <si>
    <t>PUBLICIDAD Y PROPAGANDA CENTROS DE VENTA</t>
  </si>
  <si>
    <t>CURSOS</t>
  </si>
  <si>
    <t>FERIA INSULAR DE ARTESANÍA Y ALIMENTACIÓN</t>
  </si>
  <si>
    <t>ACTIVIDADES DIVERSAS</t>
  </si>
  <si>
    <t>FERIA REGIONAL DE ARTESANÍA Y OTROS EVENTOS</t>
  </si>
  <si>
    <t>PUBLICACIONES ARTESANÍA</t>
  </si>
  <si>
    <t>DIETAS DEL PERSONAL</t>
  </si>
  <si>
    <t>LOCOMOCIÓN DEL PERSONAL</t>
  </si>
  <si>
    <t xml:space="preserve">SUBV. SODEPAL PROYECTO LA PALMA ARTESENÍA </t>
  </si>
  <si>
    <t xml:space="preserve">SUBV. AYTO. EL PASO GEST. MUSEO SEDA </t>
  </si>
  <si>
    <t>SUBVENCIÓN HILANDERAS EL PASO GASTOS CORRIENTES</t>
  </si>
  <si>
    <t>SUBVENCIÓN MARTINA GONZÁLEZ FRANCO ASITENC FERIA MERCADO ARTESANÍA</t>
  </si>
  <si>
    <t>OBRAS AMPLIACIÓN Y ACONDICIONAMIENTO ESCUELA ARTESANÍA Y CENTRO DE VENTAS</t>
  </si>
  <si>
    <t>EQUIPAMIENTO FERIA INSULAR</t>
  </si>
  <si>
    <t>EQUIPAMIENTO CENTROS DE VENTA ARTESANÍA</t>
  </si>
  <si>
    <t>EQUIPAMIENTO CARPA</t>
  </si>
  <si>
    <t>COMERCIO</t>
  </si>
  <si>
    <t>APORTAC. AYTOS. CAMPAÑA DE NAVIDAD</t>
  </si>
  <si>
    <t>SUBVENCIÓN FERIA INSULAR DE SALDOS</t>
  </si>
  <si>
    <t>CAMPAÑA DE NAVIDAD</t>
  </si>
  <si>
    <t>CONVENIO CEPYME ZONAS COMERCIALES ABIERTAS</t>
  </si>
  <si>
    <t>CONVENIO CÁMARA DE COMERCIO 2016</t>
  </si>
  <si>
    <t>SUBVENCIÓN CEPYME GASTOS FUNCIONAMIENTO</t>
  </si>
  <si>
    <t>AYUDA FUNCIONAMIENTO ASOC. COMERCIANTES CASCOS Y MPIOS.</t>
  </si>
  <si>
    <t>SUBV. ASDETUR PROYECTO TURÍSTICO CRUCERISTAS</t>
  </si>
  <si>
    <t>SUBVENCIÓN ZCA LOS LLANOS SORTEO VEHÍCULO</t>
  </si>
  <si>
    <t>ORDENACIÓN Y PROMOCIÓN TURÍSTICA</t>
  </si>
  <si>
    <t>ARRENDAMIENTO PUNTO INFORMC. AEROPUESTO</t>
  </si>
  <si>
    <t xml:space="preserve">MATERIAL INFORMÁTICO </t>
  </si>
  <si>
    <t>REPARACIÓN Y MANTENIMIENTO PANELES</t>
  </si>
  <si>
    <t>PRENSA REVISTAS Y PUBLICACIONES</t>
  </si>
  <si>
    <t>SERVICIOS DE TELECOMUNICACIONES</t>
  </si>
  <si>
    <t>POLIZA DE SEGURO</t>
  </si>
  <si>
    <t>REUNIONES, CURSOS Y CONFERENCIAS</t>
  </si>
  <si>
    <t>ACCIONES PROMOCIÓN TURISMO VOLCANES, ESTRELLAS</t>
  </si>
  <si>
    <t>ACCIONES DE PROMOCIÓN TURISMO OCIO ACTIVO</t>
  </si>
  <si>
    <t>CONTRATO DE PATROCINIO FESTIVAL MAR ABIERTO</t>
  </si>
  <si>
    <t>CONTRATO DE PATROCINIO CERTAMEN COCTELERÍA</t>
  </si>
  <si>
    <t>OTROS CONTRATOS DE PROMOCIÓN TURÍSTICA</t>
  </si>
  <si>
    <t>CONTRATO PATROCINIO MENSAJERO CLUB DE FUTBOL</t>
  </si>
  <si>
    <t>CONTRATO PATROCINIO DE FESTIVALITO</t>
  </si>
  <si>
    <t>CONTRATO PATROCINIO ACAPO FESTIVAL DE MÚSICA 2016</t>
  </si>
  <si>
    <t>CONTRATO PATROCINIO ACAPO FESTIVAL DE MÚSICA 2017</t>
  </si>
  <si>
    <t>EVENTOS PROMOCIÓN TURÍSTICA</t>
  </si>
  <si>
    <t>ASISTENCIAS A FERIAS</t>
  </si>
  <si>
    <t>PROMOCIÓN TURÍSTICA</t>
  </si>
  <si>
    <t>ASISTENCIAS TÉCNICAS TURÍSTICAS</t>
  </si>
  <si>
    <t>ESTUDIOS Y TRABAJOS TÉCNICOS. CONCURSO DE MENDO</t>
  </si>
  <si>
    <t>ANÁLIS DEL TURISMO DE SALUD Y BIENESTAR EN LA PALMA</t>
  </si>
  <si>
    <t>GESTIÓN DE CENTROS DE INTERÉS TURÍSTICO</t>
  </si>
  <si>
    <t>DIETAS PERSONAL</t>
  </si>
  <si>
    <t>GASTOS DE LOCOMOCIÓN</t>
  </si>
  <si>
    <t>OTROS GASTOS FINANCIEROS</t>
  </si>
  <si>
    <t>APORTACIÓN AL PATRONATO DE TURISMO/SOCIEDAD PROMOCIÓN TURÍSTICA</t>
  </si>
  <si>
    <t>SUBVENCIÓN AYUNTAMIENTO DE VILLA DE MAZO CORPUS CHRISTI</t>
  </si>
  <si>
    <t>SUBVENCIÓN AYUNTAMIENTOS ACCIONES TURISMO</t>
  </si>
  <si>
    <t xml:space="preserve">SUBVENCIÓN AYUNTAMIENTO SANTA CRUZ DE LA PALMA </t>
  </si>
  <si>
    <t>SUBVENCIÓN RESERVA BIOSFERA DESTINO SOSTENIBLE</t>
  </si>
  <si>
    <t>SUBV. CENTRO DE INICIATIVAS TURÍSTICAS</t>
  </si>
  <si>
    <t>CONVENIO ADER FORMACIÓN</t>
  </si>
  <si>
    <t>CONVENIO COLABORACIÓN PROMOCIÓN TURISTICAS</t>
  </si>
  <si>
    <t>SUBVENCIÓN ASOCIACIONES TURISMO ACTIVO</t>
  </si>
  <si>
    <t>SUBVENCIÓN ASOCIACIONES EMPRESAS TURISMO RURAL</t>
  </si>
  <si>
    <t>SUBVENCIÓN CASITAS LA PALMA</t>
  </si>
  <si>
    <t>SUBVENCIÓN STARMUS</t>
  </si>
  <si>
    <t>PROYECTO IBARROLA GARAFÍA</t>
  </si>
  <si>
    <t>CENTRO VISITANTES ROQUE LOS MUCHACHOS</t>
  </si>
  <si>
    <t>OTRAS OBRAS Y PROYECTOS TURÍSTICOS</t>
  </si>
  <si>
    <t>FUENTE SANTA</t>
  </si>
  <si>
    <t xml:space="preserve">MEJORA INFRAESTRUCTURA, EMBELLECIMIENTO Y SEÑALIZACIÓN PTO. NAOS </t>
  </si>
  <si>
    <t>CONVENIO AYUNTAMIENTO ACCIONES TURISMO</t>
  </si>
  <si>
    <t>SUBV. AYTO. S/C DE LA PALMA OBRA ASCENSOR PANÓRAMICO</t>
  </si>
  <si>
    <t>SUBV. AYTO. TIJARAFE OBRA MIRADOR DEL UNIVERSO</t>
  </si>
  <si>
    <t>SUBV. AYTO. BREÑA BAJA MUSEO DE LA SAL</t>
  </si>
  <si>
    <t>DESARROLLO EMPRESARIAL</t>
  </si>
  <si>
    <t>UNIDAD DE PROMOCIÓN DE EMPRESAS DE LA PALMA</t>
  </si>
  <si>
    <t>SUBV. PALOMA GONZÁLEZ SÁNCHEZ SALON DE PARÍS Y SPOT</t>
  </si>
  <si>
    <t>OTRAS ACTUACIONES SECTORIALES</t>
  </si>
  <si>
    <t>DINAMIZACIÓN SOCIOECONÓMICA ZONAS CON INTERÉS RURAL</t>
  </si>
  <si>
    <t>PROYECTO LGTB LA PALMA</t>
  </si>
  <si>
    <t xml:space="preserve">DINAMIZACIÓN SOCIOECONÓMICA </t>
  </si>
  <si>
    <t>SUBVENCIÓN ASOC. CULTURAL AMIGOS PALMEROS DE LA OPERA PROMOCIÓN ECONÓMICA Y DINAMIZACIÓN</t>
  </si>
  <si>
    <t xml:space="preserve">PROYECTO DE DINAMIZACIÓN JUVENIL </t>
  </si>
  <si>
    <t>ADMINISTRACIÓN GENERAL DEL TRANSPORTE</t>
  </si>
  <si>
    <t>RETRIBUCIONES BÁSICAS PERSONAL LABORAL</t>
  </si>
  <si>
    <t>GASTOS INFORMÁTICOS Y MANTENIMIENTO PROGRAMA</t>
  </si>
  <si>
    <t>PROMOCIÓN, MANTENIMIENTO Y DESARROLLO DEL TRANSPORTE</t>
  </si>
  <si>
    <t>CONTRATO PROGRAMA TRANSPORTES SERVICIO REGULAR</t>
  </si>
  <si>
    <t>SUBVENCIÓN BONOS TRANSPORTE DE VIAJEROS POR CARRETERA</t>
  </si>
  <si>
    <t>SUBVENCIÓN A LA EXPLOTACIÓN</t>
  </si>
  <si>
    <t>CONSTRUCCIÓN DE MARQUESINAS</t>
  </si>
  <si>
    <t>OBRAS ACONDICIONAMIENTO PARADA LAS NIEVES</t>
  </si>
  <si>
    <t>INVERSIONES TRANSPORTES REGULAR</t>
  </si>
  <si>
    <t>ADMINISTRACIÓN GENERAL DE INFRAESTRUCTURA</t>
  </si>
  <si>
    <t>REPARACIÓN Y MANTENIMIENTO DE EQUIPOS INFORMÁTICOS</t>
  </si>
  <si>
    <t>INTERESES DE DEMORA INFRAESTRUCTURA</t>
  </si>
  <si>
    <t>RECURSO HIDRAULICOS</t>
  </si>
  <si>
    <t>APORTACIÓN CONSEJO INSULAR DE AGUAS</t>
  </si>
  <si>
    <t>CARRETERAS</t>
  </si>
  <si>
    <t>ARRENDAMIENTO VEHÍCULOS Y MAQUINARIA</t>
  </si>
  <si>
    <t>INFRAESTRUCTURA Y BIENES NATURALES CARRETERAS</t>
  </si>
  <si>
    <t>CONSERVACIÓN RED RECIBIDA</t>
  </si>
  <si>
    <t xml:space="preserve">REPARACIÓN INFRAESTR Y BIENES NATURALES DAÑOS VIAS </t>
  </si>
  <si>
    <t>ELEMENTOS DE TRANSPORTE</t>
  </si>
  <si>
    <t>SUMINISTRO ENERGÍA ELÉCTRICA</t>
  </si>
  <si>
    <t>SUMINISTRO AGUA</t>
  </si>
  <si>
    <t>COMBUSTIBLES Y CARBURANTES CARRETERAS</t>
  </si>
  <si>
    <t>VESTUARIO CARRETERAS</t>
  </si>
  <si>
    <t>SUMINISTRO DE RESPUESTOS DE MAQUINARIA,UTILLAJE Y ELEM TRANSPORTE</t>
  </si>
  <si>
    <t>TRIBUTOS LOCALES</t>
  </si>
  <si>
    <t>ENCUESTA DE INFRAESTRUCTURA</t>
  </si>
  <si>
    <t>VALORACIONES Y PERITAJES</t>
  </si>
  <si>
    <t>TRABAJO DE RECUPERACIÓN BALLENA</t>
  </si>
  <si>
    <t>INDEMNIZACIONES DAÑOS RESPONSABILIDAD PATRIMONIAL</t>
  </si>
  <si>
    <t>INVERSIONES EN TERRENOS DESTINADOS AL USO GENERAL</t>
  </si>
  <si>
    <t>PLAN SECTORIAL ACONDICIONAMIENTO DE CARRETERAS</t>
  </si>
  <si>
    <t>PLAN REPAVIMENTACIÓN CARRETERAS (2016-2017)</t>
  </si>
  <si>
    <t>MEJORA CARRETERA DE ACCESO AL INSTITUTO ASTROFÍSICO DE CANARIAS</t>
  </si>
  <si>
    <t>III PLAN DE REPAVIMENTACIÓN CARRETERAS</t>
  </si>
  <si>
    <t>REHABILITACIÓN Y REPOSICIÓN TUNEL VIEJO DE LA CUMBRE</t>
  </si>
  <si>
    <t>MAQUINARIA, INSTALACIONES TÉCNICAS Y UTILLAJE</t>
  </si>
  <si>
    <t>BIENES MUEBLES INFRAESTRUCTURA</t>
  </si>
  <si>
    <t>EQUIPOS PARA PROCESO DE INFORMACIÓN</t>
  </si>
  <si>
    <t>GASTOS EN INVERSIONES GESTIONADAS PARA OTROS ENTES PÚBLICOS</t>
  </si>
  <si>
    <t xml:space="preserve">PLAN INSULAR DE DE COOPERACIÓN EN OBRAS </t>
  </si>
  <si>
    <t>CONVENIO DE INFRAESTRUCTURAS PRORROGAS 2014</t>
  </si>
  <si>
    <t>CONVENIA AEA RENOVACIÓN PARQUE MÓVIL</t>
  </si>
  <si>
    <t>SOCIEDAD DE LA INFORMACIÓN</t>
  </si>
  <si>
    <t>FORMACIÓN Y PERFECCIONAMIENTO DEL PERSONAL</t>
  </si>
  <si>
    <t>MANTENIMIENTO DE LA RED DE TELECOMUNICACIONES</t>
  </si>
  <si>
    <t>PROYECTOS NUEVAS TECNOLOGÍAS Y COMUNICACIONES</t>
  </si>
  <si>
    <t>ADECUACIÓN DEL CPD Y EL CENTRO COORDINADOR</t>
  </si>
  <si>
    <t>APORTACIÓN AL PARQUE CIENTÍFICO Y TECNOLÓGICO</t>
  </si>
  <si>
    <t>SUBVENCIÓN AMPAS PARTICIPACIÓN EN LA FIRST LEGO</t>
  </si>
  <si>
    <t>INVERSIONES TELECOMUNICACIONES:RED TRONCAL Y OTROS</t>
  </si>
  <si>
    <t>OBRAS E INVERSIONES GIS</t>
  </si>
  <si>
    <t>DOTACION SERVICIO TDT</t>
  </si>
  <si>
    <t>EQUIPAMIENTO E INVERSIÓN OFICINAS</t>
  </si>
  <si>
    <t>ORGANOS DE GOBIERNO</t>
  </si>
  <si>
    <t>RETRIBUCIONES BÁSICAS ÓRGANOS DE GOBIERNO</t>
  </si>
  <si>
    <t>OTRAS REMUNERACIONES ASITENC. PLENOS Y COMISIONES</t>
  </si>
  <si>
    <t>RETRIBUCIONES BÁSICAS PERSONAL EVENTUAL</t>
  </si>
  <si>
    <t>RETRIBUCIONES COMPLEMENTARIAS PERSONAL EVENTUAL</t>
  </si>
  <si>
    <t>ATENCIONES PROTOCOLARIAS Y REPRESENTATIVAS</t>
  </si>
  <si>
    <t>OTRAS ATENCIONES DE PRESIDENCIA</t>
  </si>
  <si>
    <t>ACTOS INSTITUCIONALES Y AYUDAS ACTOS MUNICIPALES</t>
  </si>
  <si>
    <t>ESCUDOS CABILDO INSULAR</t>
  </si>
  <si>
    <t>ATENCIONES CONGRESOS. EXPOSIC, EFEMÉRIDES Y OTROS</t>
  </si>
  <si>
    <t>GASTOS DIVERSOS DE REPRESENTACIÓN DIFERENTES ÁREA</t>
  </si>
  <si>
    <t>DIETAS DE LOS MIEMBROS DE LOS ÓRGANOS DE GOBIERNO</t>
  </si>
  <si>
    <t>LOCOMOCIÓN DE LOS MIEMBROS DE LOS ÓRGANOS DE GOBI</t>
  </si>
  <si>
    <t>OTRAS INDEMNIZACIONES TELEFONÍA</t>
  </si>
  <si>
    <t>ASIGNACIONES A GRUPOS POLÍTICOS</t>
  </si>
  <si>
    <t>OFRENDA A SAN MIGUEL. ÓRGANOS DE GOBIERNO</t>
  </si>
  <si>
    <t>ADMINISTRACIÓN GENERAL</t>
  </si>
  <si>
    <t>SUELDOS GRUPO A1 SECRETARÍA, VICESECRT Y REGIMEN JURÍDICO</t>
  </si>
  <si>
    <t xml:space="preserve">SUELDOS GRUPO C2 </t>
  </si>
  <si>
    <t xml:space="preserve">SUELDOS GRUPO E </t>
  </si>
  <si>
    <t xml:space="preserve">COMPLEMENTO DE DESTINO </t>
  </si>
  <si>
    <t xml:space="preserve">OTROS COMPLEMENTOS </t>
  </si>
  <si>
    <t xml:space="preserve">RETRIBUCIONES BÁSICAS PERSONAL LABORAL FIJO </t>
  </si>
  <si>
    <t xml:space="preserve">OTRAS REMUNERACIONES SECRETARÍA, VICESECRT Y REGÍMEN JURÍDICO </t>
  </si>
  <si>
    <t>RETRIBUCIONES EJECUCION SENTENCIAS</t>
  </si>
  <si>
    <t>SEGURIDAD SOCIAL SECRETARÍA, VICESECRT Y REGIMEN JURÍDICO</t>
  </si>
  <si>
    <t>ARRENDAMIENTO DE MAQUINARIA, INSTALACIONES Y UTILLAJE</t>
  </si>
  <si>
    <t>MATERIAL DE OFICINA ADMON. GENERAL, SECRET. Y VICESECRT.</t>
  </si>
  <si>
    <t>MATERIAL FOTOCOPIADORAS Y OTROS</t>
  </si>
  <si>
    <t>CUOTA ANUAL ARANZADI BASE DE DATOS</t>
  </si>
  <si>
    <t xml:space="preserve">OTROS SUMINISTROS </t>
  </si>
  <si>
    <t>POSTALES</t>
  </si>
  <si>
    <t>TRANSPORTE Y MENSAJERÍAS</t>
  </si>
  <si>
    <t>TRIBUTOS ENTIDADES LOCALES</t>
  </si>
  <si>
    <t xml:space="preserve">PUBLICIDAD Y PROPAGANDA </t>
  </si>
  <si>
    <t>JURÍDICOS, CONTENCIOSOS</t>
  </si>
  <si>
    <t>GASTOS DIVERSOS DEPART. INVENT. Y ARCHIVO</t>
  </si>
  <si>
    <t>GASTOS DIVERSOS VICE-SECRET. GRAL. Y ASESORÍA JDCA.</t>
  </si>
  <si>
    <t>OTROS GASTOS JURÍDICOS</t>
  </si>
  <si>
    <t>ACTUACIONES ACTUALIZACIÓN PROPIEDADES Y FICHA INVENTARIO</t>
  </si>
  <si>
    <t>DIETAS DEL PERSONAL NO DIRECTIVO</t>
  </si>
  <si>
    <t>LOCOMOCIÓN DEL PERSONAL NO DIRECTIVO</t>
  </si>
  <si>
    <t>AYUDA ASOC. CANARIA AMIGOS PUEBLOS SAHARAUIS DESPLAZ NIÑOS</t>
  </si>
  <si>
    <t>FONDO DE CONTIGENCIA Y OTROS IMPREVISTOS</t>
  </si>
  <si>
    <t>OBRAS SERVICIOS JURÍDICOS</t>
  </si>
  <si>
    <t xml:space="preserve"> ANTICIPOS PAGAS AL PERSONAL</t>
  </si>
  <si>
    <t>PRÉSTAMOS DE HASTA 3.942,87 EUROS</t>
  </si>
  <si>
    <t>AYUDAS REINTEGRABLES EXCEPCIONALES</t>
  </si>
  <si>
    <t>PRESIDENCIA</t>
  </si>
  <si>
    <t>CUOTA EDIFICIOS COMUNIDADES</t>
  </si>
  <si>
    <t>VESTUARIO PERSONAL CONDUCTORES</t>
  </si>
  <si>
    <t>COMUNICACIONES TELEFONICAS EDIFICIOS</t>
  </si>
  <si>
    <t>PRIMAS DE SEGURO</t>
  </si>
  <si>
    <t>TRIBUTOS EDIFICIOS</t>
  </si>
  <si>
    <t>SERVICIO LIMPIEZA EDIFICIOS</t>
  </si>
  <si>
    <t>SEGURIDAD</t>
  </si>
  <si>
    <t>SERVICIOS AUXILIARES CONTROL ACCESO DEPENDENCIAS</t>
  </si>
  <si>
    <t>APORTACIÓN SODEPAL FILFESTIVAL</t>
  </si>
  <si>
    <t>CONVENIO ASOCIACIÓN DE PERIODISTAS EUROPEOS CONGRESO PERIODISMO CIENTÍFICO</t>
  </si>
  <si>
    <t>PREMIOS CRÍTICA LITERARÍA</t>
  </si>
  <si>
    <t>ADQUISICION DE MOBILIARIO Y ENSERES</t>
  </si>
  <si>
    <t>COORDINACIÓN Y ORGANIZACIÓN INSTITUCIONAL DE LA EELL</t>
  </si>
  <si>
    <t>MATERIAL OFICINA ORGANIZACIÓN</t>
  </si>
  <si>
    <t>OTROS GASTOS DIVEROS</t>
  </si>
  <si>
    <t>GABINETE DE PRENSA - SERVICIOS NOTICIAS</t>
  </si>
  <si>
    <t xml:space="preserve">MOBILIARIO </t>
  </si>
  <si>
    <t>PARTICIPACIÓN CIUDADANA</t>
  </si>
  <si>
    <t>PREMIOS PARTICIPACIÓN CIUDADANA</t>
  </si>
  <si>
    <t>CONSEJO SOCIAL DE LA ISLA DE LA PALMA GASTOS FUNCIONAMIENTO</t>
  </si>
  <si>
    <t>MOVIMIENTOS ASOCIATIVOS VECINALES</t>
  </si>
  <si>
    <t>ATENCIÓN A LOS CIUDADANOS</t>
  </si>
  <si>
    <t>MATERIAL DE OFICINA INFORMACIÓN AL CIUDADANO</t>
  </si>
  <si>
    <t>SERVICIO INFORMACIÓN TELEFÓNICA (SERVICIO 010)</t>
  </si>
  <si>
    <t>CONVENIO SERVICIO ADMINISTRATEL</t>
  </si>
  <si>
    <t>COMUNICACIONES INTERNAS</t>
  </si>
  <si>
    <t>,</t>
  </si>
  <si>
    <t>MANTENIMIENTO DE HARDWARE Y SOFTWARE</t>
  </si>
  <si>
    <t xml:space="preserve">MATERIAL INFORMÁTICO NO INVENTARIABLE </t>
  </si>
  <si>
    <t>DESPLIEGE RED WIFI</t>
  </si>
  <si>
    <t xml:space="preserve">PLAN DE MODERNIZACIÓN ADMINISTRATIVA FASE III </t>
  </si>
  <si>
    <t>WEB CABILDO INSULAR</t>
  </si>
  <si>
    <t>MANTENIMIENTO DE WEB - ANUAL</t>
  </si>
  <si>
    <t>ADQUISICIÓN DE HARDWARE, SOFTWARE Y EQUIPOS DE COMUNICACIÓN</t>
  </si>
  <si>
    <t>PLAN DE MODERNIZACIÓN ADMINISTRATIVA FASE II Y OTROS PROYECTOS NNTT</t>
  </si>
  <si>
    <t>MATERIAL COMUNICACIONES INFORMÁTICAS</t>
  </si>
  <si>
    <t>RECURSOS HUMANOS</t>
  </si>
  <si>
    <t xml:space="preserve"> OTROS COMPLEMENTOS</t>
  </si>
  <si>
    <t xml:space="preserve"> OTRAS REMUNERACIONES PERSONAL LABORLA FIJO</t>
  </si>
  <si>
    <t>MATERIAL DE OFICINA RRHH</t>
  </si>
  <si>
    <t>TRANSPORTES Y MENSAJERIA</t>
  </si>
  <si>
    <t>PREVENCIÓN RIESGOS LABORALES Y OTRAS</t>
  </si>
  <si>
    <t>MOBILIARIO</t>
  </si>
  <si>
    <t>ADQUISICIÓN DE EQUIPOS DE PROCESO DE INFORMACIÓN</t>
  </si>
  <si>
    <t>ADQUISICIÓN DE MATERIAL UNIDAD DE PREVENCIÓN RIESGO LABORALES</t>
  </si>
  <si>
    <t>CONTRATACIÓN</t>
  </si>
  <si>
    <t>PRENSA, LIBROS, REVISTAS Y OTRAS PUBLICACIONES</t>
  </si>
  <si>
    <t>CONVENIO TRIBUNAL ADMINISTRATIVO CONTRATOS PÚBLICOS</t>
  </si>
  <si>
    <t>POLÍTICA ECONÓMICA Y FISCAL</t>
  </si>
  <si>
    <t>MATERIAL DE OFICINA SERVICIOS ECONÓMICOS</t>
  </si>
  <si>
    <t>PUBLICIDAD Y PROPAGANDA SERVICIOS ECONÓMICOS</t>
  </si>
  <si>
    <t>PUBLICACIONES EN DIARIO OFICIALES</t>
  </si>
  <si>
    <t>INVERSIONES SERVICIOS ECONÓMICOS</t>
  </si>
  <si>
    <t>GESTIÓN DEL PATRIMONIO</t>
  </si>
  <si>
    <t xml:space="preserve"> OTRAS REMUNERACIONES PERSONAL LABORAL FIJO</t>
  </si>
  <si>
    <t>MANTENIMIENTO Y REPARACIÓN EDIFICIOS</t>
  </si>
  <si>
    <t>CONSERVACIÓN EDIFICIOS INSULARES PINTURA</t>
  </si>
  <si>
    <t>MANTENIMIENTO ASCENSORES EDIFICIOS</t>
  </si>
  <si>
    <t>MANTENIMIENTO Y REPARACIÓN DE VEHÍCULOS (ITV)</t>
  </si>
  <si>
    <t>SUMINISTRO LUZ EDIFICIOS</t>
  </si>
  <si>
    <t>SUMINISTRO AGUA EDIFICIOS</t>
  </si>
  <si>
    <t>VESTUARIO PERSONAL EDIFICIOS</t>
  </si>
  <si>
    <t>ESTUDIO Y LEGALIZACIÓN EDIFICIOS</t>
  </si>
  <si>
    <t>INVERSIONES EN TERRENOS</t>
  </si>
  <si>
    <t>ADQUISICIÓN DE INMUEBLES</t>
  </si>
  <si>
    <t>INVERSIONES EDIFICIOS Y CONSTRUCCIONES</t>
  </si>
  <si>
    <t>OBRAS Y EQUIPAMIENTO ARCHIVO INSULAR</t>
  </si>
  <si>
    <t>OBRAS, SUMINISTRO E INSTALACIONES PALACIO INSULAR</t>
  </si>
  <si>
    <t>OBRAS, SUMINISTRO E INSTALACIONES PRESIDENCIA</t>
  </si>
  <si>
    <t>SEÑALIZACIÓN Y OTRAS ACTUACIONES SEGURIDAD EDIFICIOS</t>
  </si>
  <si>
    <t>INSTALACIONES ALARMAS DIFERENTES EDIFICIOS Y ALMACENES</t>
  </si>
  <si>
    <t>CUOTAS NETAS POR LEASING</t>
  </si>
  <si>
    <t>GESTIÓN DE LA DEUDA Y TESORERÍA</t>
  </si>
  <si>
    <t>93422706</t>
  </si>
  <si>
    <t>OFICINA AUX. RECAUDACIÓN</t>
  </si>
  <si>
    <t>TRANSFERENCIAS OTRAS EELL</t>
  </si>
  <si>
    <t>CUOTAS FEMP</t>
  </si>
  <si>
    <t>CUOTAS FECAI</t>
  </si>
  <si>
    <t>CONSORCIO INSULAR DE SERVICIOS</t>
  </si>
  <si>
    <t>APORTACIONES CONSORCIO INSULAR RESERVA BIOSFERA</t>
  </si>
  <si>
    <t>APORTACIÓN CONSORCIO INSULAR DE SERVICIOS 2015</t>
  </si>
  <si>
    <t>TOTAL PRESUPUESTO 2016</t>
  </si>
  <si>
    <t>%</t>
  </si>
  <si>
    <t>SEGURIDAD, PROTECCIÓN CIVIL Y EXTINCIÓN DE INCENDIOS</t>
  </si>
  <si>
    <t>VIVIENDA, URBANISMO Y POLÍTICA TERRITORIAL</t>
  </si>
  <si>
    <t>RESIDUOS SÓLIDOS</t>
  </si>
  <si>
    <t>MEDIO AMBIENTE</t>
  </si>
  <si>
    <t>EMPLEO</t>
  </si>
  <si>
    <t xml:space="preserve">SERVICIOS SOCIALES </t>
  </si>
  <si>
    <t>EDUCACIÓN</t>
  </si>
  <si>
    <t>CULTURA</t>
  </si>
  <si>
    <t>JUVENTUD Y DEPORTES</t>
  </si>
  <si>
    <t>AGRICULTURA, GANADERIA Y PESCA</t>
  </si>
  <si>
    <t>INDUSTRIA Y ENERGÍA</t>
  </si>
  <si>
    <t>TURISMO</t>
  </si>
  <si>
    <t>ARTESANÍA, COMERCIO Y DESARROLLO EMPRESARIAL</t>
  </si>
  <si>
    <t>INFRAESTRUCTURA</t>
  </si>
  <si>
    <t>TRANSFERENCIAS A CONSORCIOS</t>
  </si>
  <si>
    <t>CRÉDITOS POR POLÍTICAS DE GASTO</t>
  </si>
  <si>
    <t>€</t>
  </si>
  <si>
    <t>CONVENIOS CON AYTOS PARA MAYORES Y DISCAPACIDAD</t>
  </si>
  <si>
    <t>AYUDAS A ESTUDIANTES (BECAS)</t>
  </si>
  <si>
    <t>RESTAURACIÓN FACHADA CASA SALAZAR Y ACCESIBILIDAD</t>
  </si>
  <si>
    <t>MUSEO SACRO</t>
  </si>
  <si>
    <t>TRANSVULCANIA</t>
  </si>
  <si>
    <t>PLAN DE PROMOCIÓN DEPORTIVA BÁSICA</t>
  </si>
  <si>
    <t>PREVENCIÓN ACOSO ESCOLAR Y PELIGRO EN REDES SOCIALES; Y EDUCACIÓN VIAL PARA JÓVENES</t>
  </si>
  <si>
    <t>SISTEMA PILOTO COMPOSTAJE</t>
  </si>
  <si>
    <t>FESTIVAL STARMUS</t>
  </si>
  <si>
    <t>CENTRO DE VISITANTES ROQUE DE LOS MUCHACHOS</t>
  </si>
  <si>
    <t>PROYECTO IBARROLA (GARAFÍA)</t>
  </si>
  <si>
    <t>FUENTE SANTA (FUENCALIENTE)</t>
  </si>
  <si>
    <t>ASCENSOR PANORÁMICO S/C DE LA PALMA</t>
  </si>
  <si>
    <t>MIRADOR DEL UNIVERSO (TIJARAFE)</t>
  </si>
  <si>
    <t>MUSEO DE LA SAL (BREÑA BAJA)</t>
  </si>
  <si>
    <t>MEJORA DE CARRETERA AL ROQUE DE LOS MUCHACHOS</t>
  </si>
  <si>
    <t>PLAN DE ACONDICIONAMIENTO DE CARRETERAS</t>
  </si>
  <si>
    <t>III PLAN DE REPAVIMENTACIÓN DE CARRETERAS</t>
  </si>
  <si>
    <t>PLAN INSULAR DE COOPERACIÓN EN OBRAS</t>
  </si>
  <si>
    <t>RESPIRO FAMILIAR MENORES</t>
  </si>
  <si>
    <t>ASOCIACIÓN PARKINSON</t>
  </si>
  <si>
    <t>ASOCIACIÓN PEQUEÑOS VALIENTES</t>
  </si>
  <si>
    <t>SUBVENCIONES PUESTA EN MARCHA INICIATIVAS EMPRESARIALES</t>
  </si>
  <si>
    <t>CENTRO SOCIOSANITARIO LAS NIEVES</t>
  </si>
  <si>
    <t>SUBVENCIÓN AYTO LOS LLANOS DE ARIDANE PARQUE ISLAS CANARIAS</t>
  </si>
  <si>
    <t>FESTIVALITO</t>
  </si>
  <si>
    <t>ÓPERA Y ZARZUELA</t>
  </si>
  <si>
    <t>FESTIVAL DE SENDERISMO</t>
  </si>
  <si>
    <t>SUBVENCIONES AGRICULTURA, GANADERÍA Y PESCA</t>
  </si>
  <si>
    <t>PROYECTO TURÍSTICO CRUCERISTAS</t>
  </si>
  <si>
    <t>MEJORA INFRAESTRUCTURA, EMBELLECIMIENTO Y SEÑALIZACIÓN PUERTO NAOS</t>
  </si>
  <si>
    <t>COMPARATIVA POR CAPÍTULOS DE GASTO 2015-2016</t>
  </si>
  <si>
    <t>15/16</t>
  </si>
  <si>
    <t>% 15/16</t>
  </si>
  <si>
    <t>EL INCREMENTO DE LOS INGRESOS OBEDECEN AL AUMENTO DE LOS RECURSOS DERIVADOS DEL REF Y DE LAS INVERSIONES DE CAPITAL</t>
  </si>
  <si>
    <t>CAPITULO I.- IMPUESTOS DIRECTOS</t>
  </si>
  <si>
    <t>CAPITULO II.- IMPUESTOS INDIRECTOS</t>
  </si>
  <si>
    <t>CAPITULO III.- TASAS, PRECIOS PÚBLICOS Y OTROS INGRESOS</t>
  </si>
  <si>
    <t>CAPITULO IV.- TRANSFERENCIAS CORRIENTES</t>
  </si>
  <si>
    <t>CAPITULO V.- INGRESOS PATRIMONIALES</t>
  </si>
  <si>
    <t>CAPITULO VII.- TRANSFERENCIAS DE CAPITAL</t>
  </si>
  <si>
    <t>CAPITULO VIII.- ACTIVOS FINANCIEROS</t>
  </si>
  <si>
    <t>CAPITULO IX.-  PASIVOS FINANCIEROS</t>
  </si>
  <si>
    <t>ESTADO DE INGRESOS 2016</t>
  </si>
  <si>
    <t>TOTAL INGRESOS</t>
  </si>
  <si>
    <t>NO SE ESTIMA CONTRATAR OPERACIÓN DE CRÉDITO ALGUNA</t>
  </si>
  <si>
    <t>EL INCREMENTO DE LOS INGRESOS OBEDECEN PRINCIPALMENTE AL AUMENTO DE LOS RECURSOS DERIVADOS DEL REF Y DE LAS TRANSFERENCIAS DE CAPITAL</t>
  </si>
  <si>
    <r>
      <t xml:space="preserve">ALGUNOS DE LOS PROYECTOS QUE SE APOYAN O QUE SE INICIAN </t>
    </r>
    <r>
      <rPr>
        <sz val="10"/>
        <rFont val="Arial"/>
        <family val="2"/>
      </rPr>
      <t>(SOCIALES Y DE DESARROLLO ECONÓMICO)</t>
    </r>
  </si>
  <si>
    <t>ALGUNOS PROGRAMAS ESPECÍFICOS DE INTERÉS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</si>
</sst>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_€"/>
    <numFmt numFmtId="165" formatCode="#,##0.00_ ;\-#,##0.00\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7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81"/>
      <name val="Tahoma"/>
    </font>
    <font>
      <sz val="10"/>
      <color indexed="81"/>
      <name val="Tahoma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8"/>
      <name val="Arial"/>
      <family val="2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1" xfId="0" applyFont="1" applyBorder="1" applyAlignment="1">
      <alignment vertical="center" shrinkToFit="1"/>
    </xf>
    <xf numFmtId="16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164" fontId="4" fillId="2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 shrinkToFit="1"/>
    </xf>
    <xf numFmtId="164" fontId="4" fillId="0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 shrinkToFit="1"/>
    </xf>
    <xf numFmtId="164" fontId="4" fillId="4" borderId="1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 shrinkToFit="1"/>
    </xf>
    <xf numFmtId="164" fontId="4" fillId="5" borderId="1" xfId="0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vertical="center" shrinkToFit="1"/>
    </xf>
    <xf numFmtId="164" fontId="4" fillId="7" borderId="1" xfId="0" applyNumberFormat="1" applyFont="1" applyFill="1" applyBorder="1" applyAlignment="1">
      <alignment vertical="center"/>
    </xf>
    <xf numFmtId="0" fontId="4" fillId="8" borderId="2" xfId="0" applyFont="1" applyFill="1" applyBorder="1" applyAlignment="1">
      <alignment vertical="center" shrinkToFit="1"/>
    </xf>
    <xf numFmtId="164" fontId="4" fillId="8" borderId="1" xfId="0" applyNumberFormat="1" applyFont="1" applyFill="1" applyBorder="1" applyAlignment="1">
      <alignment vertical="center"/>
    </xf>
    <xf numFmtId="0" fontId="5" fillId="9" borderId="2" xfId="0" applyFont="1" applyFill="1" applyBorder="1" applyAlignment="1">
      <alignment vertical="center" shrinkToFit="1"/>
    </xf>
    <xf numFmtId="164" fontId="5" fillId="9" borderId="1" xfId="0" applyNumberFormat="1" applyFont="1" applyFill="1" applyBorder="1" applyAlignment="1">
      <alignment vertical="center"/>
    </xf>
    <xf numFmtId="0" fontId="4" fillId="10" borderId="2" xfId="0" applyFont="1" applyFill="1" applyBorder="1" applyAlignment="1">
      <alignment vertical="center" shrinkToFit="1"/>
    </xf>
    <xf numFmtId="164" fontId="4" fillId="10" borderId="1" xfId="0" applyNumberFormat="1" applyFont="1" applyFill="1" applyBorder="1" applyAlignment="1">
      <alignment vertical="center"/>
    </xf>
    <xf numFmtId="0" fontId="5" fillId="11" borderId="2" xfId="0" applyFont="1" applyFill="1" applyBorder="1" applyAlignment="1">
      <alignment vertical="center" shrinkToFit="1"/>
    </xf>
    <xf numFmtId="164" fontId="4" fillId="11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right" vertical="center" shrinkToFit="1"/>
    </xf>
    <xf numFmtId="164" fontId="7" fillId="0" borderId="0" xfId="0" applyNumberFormat="1" applyFont="1" applyFill="1" applyBorder="1" applyAlignment="1">
      <alignment vertical="center"/>
    </xf>
    <xf numFmtId="49" fontId="8" fillId="12" borderId="1" xfId="0" applyNumberFormat="1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shrinkToFit="1"/>
    </xf>
    <xf numFmtId="164" fontId="9" fillId="12" borderId="1" xfId="0" applyNumberFormat="1" applyFont="1" applyFill="1" applyBorder="1" applyAlignment="1">
      <alignment horizontal="center" vertical="center"/>
    </xf>
    <xf numFmtId="0" fontId="10" fillId="0" borderId="0" xfId="0" applyFont="1"/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shrinkToFit="1"/>
    </xf>
    <xf numFmtId="164" fontId="11" fillId="3" borderId="1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9" fontId="4" fillId="13" borderId="1" xfId="0" applyNumberFormat="1" applyFont="1" applyFill="1" applyBorder="1" applyAlignment="1">
      <alignment vertical="center"/>
    </xf>
    <xf numFmtId="0" fontId="4" fillId="13" borderId="1" xfId="0" applyFont="1" applyFill="1" applyBorder="1" applyAlignment="1">
      <alignment vertical="center" shrinkToFit="1"/>
    </xf>
    <xf numFmtId="164" fontId="12" fillId="0" borderId="1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9" fontId="4" fillId="10" borderId="1" xfId="0" applyNumberFormat="1" applyFont="1" applyFill="1" applyBorder="1" applyAlignment="1">
      <alignment vertical="center"/>
    </xf>
    <xf numFmtId="0" fontId="4" fillId="10" borderId="1" xfId="0" applyFont="1" applyFill="1" applyBorder="1" applyAlignment="1">
      <alignment vertical="center" shrinkToFit="1"/>
    </xf>
    <xf numFmtId="164" fontId="11" fillId="10" borderId="1" xfId="0" applyNumberFormat="1" applyFont="1" applyFill="1" applyBorder="1" applyAlignment="1">
      <alignment vertical="center"/>
    </xf>
    <xf numFmtId="49" fontId="10" fillId="13" borderId="1" xfId="0" applyNumberFormat="1" applyFont="1" applyFill="1" applyBorder="1" applyAlignment="1">
      <alignment vertical="center"/>
    </xf>
    <xf numFmtId="0" fontId="4" fillId="14" borderId="1" xfId="0" applyFont="1" applyFill="1" applyBorder="1" applyAlignment="1">
      <alignment horizontal="center" vertical="center" shrinkToFit="1"/>
    </xf>
    <xf numFmtId="164" fontId="10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 shrinkToFit="1"/>
    </xf>
    <xf numFmtId="164" fontId="10" fillId="0" borderId="1" xfId="0" applyNumberFormat="1" applyFont="1" applyBorder="1" applyAlignment="1">
      <alignment horizontal="right"/>
    </xf>
    <xf numFmtId="0" fontId="10" fillId="0" borderId="1" xfId="0" applyFont="1" applyFill="1" applyBorder="1" applyAlignment="1">
      <alignment horizontal="left" vertical="center" shrinkToFit="1"/>
    </xf>
    <xf numFmtId="164" fontId="10" fillId="5" borderId="0" xfId="0" applyNumberFormat="1" applyFont="1" applyFill="1"/>
    <xf numFmtId="164" fontId="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vertical="center" shrinkToFit="1"/>
    </xf>
    <xf numFmtId="164" fontId="10" fillId="0" borderId="1" xfId="0" applyNumberFormat="1" applyFont="1" applyFill="1" applyBorder="1" applyAlignment="1">
      <alignment horizontal="right" vertical="center"/>
    </xf>
    <xf numFmtId="4" fontId="10" fillId="5" borderId="0" xfId="0" applyNumberFormat="1" applyFont="1" applyFill="1"/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shrinkToFit="1"/>
    </xf>
    <xf numFmtId="164" fontId="10" fillId="4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/>
    <xf numFmtId="0" fontId="4" fillId="4" borderId="1" xfId="0" applyFont="1" applyFill="1" applyBorder="1" applyAlignment="1">
      <alignment vertical="center" shrinkToFit="1"/>
    </xf>
    <xf numFmtId="164" fontId="4" fillId="4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0" fontId="4" fillId="0" borderId="1" xfId="0" applyFont="1" applyFill="1" applyBorder="1" applyAlignment="1">
      <alignment vertical="center" shrinkToFit="1"/>
    </xf>
    <xf numFmtId="164" fontId="10" fillId="0" borderId="1" xfId="0" applyNumberFormat="1" applyFont="1" applyFill="1" applyBorder="1" applyAlignment="1">
      <alignment horizontal="right"/>
    </xf>
    <xf numFmtId="0" fontId="10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 shrinkToFit="1"/>
    </xf>
    <xf numFmtId="164" fontId="10" fillId="7" borderId="1" xfId="0" applyNumberFormat="1" applyFont="1" applyFill="1" applyBorder="1" applyAlignment="1">
      <alignment horizontal="right" vertical="center"/>
    </xf>
    <xf numFmtId="0" fontId="10" fillId="7" borderId="1" xfId="0" applyFont="1" applyFill="1" applyBorder="1"/>
    <xf numFmtId="0" fontId="4" fillId="7" borderId="1" xfId="0" applyFont="1" applyFill="1" applyBorder="1" applyAlignment="1">
      <alignment vertical="center" shrinkToFit="1"/>
    </xf>
    <xf numFmtId="164" fontId="4" fillId="7" borderId="1" xfId="0" applyNumberFormat="1" applyFont="1" applyFill="1" applyBorder="1" applyAlignment="1">
      <alignment horizontal="right"/>
    </xf>
    <xf numFmtId="0" fontId="10" fillId="0" borderId="1" xfId="0" applyFont="1" applyBorder="1"/>
    <xf numFmtId="164" fontId="10" fillId="0" borderId="1" xfId="0" applyNumberFormat="1" applyFont="1" applyBorder="1"/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/>
    <xf numFmtId="164" fontId="10" fillId="2" borderId="1" xfId="0" applyNumberFormat="1" applyFont="1" applyFill="1" applyBorder="1"/>
    <xf numFmtId="164" fontId="4" fillId="2" borderId="1" xfId="0" applyNumberFormat="1" applyFont="1" applyFill="1" applyBorder="1"/>
    <xf numFmtId="0" fontId="10" fillId="0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shrinkToFit="1"/>
    </xf>
    <xf numFmtId="49" fontId="10" fillId="0" borderId="1" xfId="0" applyNumberFormat="1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 shrinkToFit="1"/>
    </xf>
    <xf numFmtId="164" fontId="10" fillId="8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 shrinkToFit="1"/>
    </xf>
    <xf numFmtId="164" fontId="4" fillId="8" borderId="1" xfId="0" applyNumberFormat="1" applyFont="1" applyFill="1" applyBorder="1" applyAlignment="1">
      <alignment horizontal="right"/>
    </xf>
    <xf numFmtId="49" fontId="10" fillId="15" borderId="1" xfId="0" applyNumberFormat="1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shrinkToFit="1"/>
    </xf>
    <xf numFmtId="164" fontId="1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/>
    <xf numFmtId="164" fontId="4" fillId="3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4" fontId="10" fillId="0" borderId="0" xfId="0" applyNumberFormat="1" applyFont="1"/>
    <xf numFmtId="0" fontId="10" fillId="0" borderId="1" xfId="0" applyFont="1" applyBorder="1" applyAlignment="1">
      <alignment vertical="center" shrinkToFit="1"/>
    </xf>
    <xf numFmtId="0" fontId="10" fillId="8" borderId="1" xfId="0" applyFont="1" applyFill="1" applyBorder="1"/>
    <xf numFmtId="0" fontId="4" fillId="0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164" fontId="10" fillId="4" borderId="1" xfId="0" applyNumberFormat="1" applyFont="1" applyFill="1" applyBorder="1"/>
    <xf numFmtId="0" fontId="10" fillId="0" borderId="0" xfId="0" applyFont="1" applyFill="1"/>
    <xf numFmtId="49" fontId="10" fillId="1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16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shrinkToFit="1"/>
    </xf>
    <xf numFmtId="0" fontId="10" fillId="0" borderId="1" xfId="0" applyNumberFormat="1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shrinkToFit="1"/>
    </xf>
    <xf numFmtId="0" fontId="10" fillId="8" borderId="1" xfId="0" applyFont="1" applyFill="1" applyBorder="1" applyAlignment="1">
      <alignment shrinkToFit="1"/>
    </xf>
    <xf numFmtId="0" fontId="10" fillId="4" borderId="1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164" fontId="10" fillId="7" borderId="1" xfId="0" applyNumberFormat="1" applyFont="1" applyFill="1" applyBorder="1"/>
    <xf numFmtId="164" fontId="10" fillId="5" borderId="0" xfId="0" applyNumberFormat="1" applyFont="1" applyFill="1" applyAlignment="1">
      <alignment horizontal="right"/>
    </xf>
    <xf numFmtId="0" fontId="10" fillId="8" borderId="1" xfId="0" applyFont="1" applyFill="1" applyBorder="1" applyAlignment="1">
      <alignment horizontal="left"/>
    </xf>
    <xf numFmtId="164" fontId="10" fillId="8" borderId="1" xfId="0" applyNumberFormat="1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vertical="center" shrinkToFit="1"/>
    </xf>
    <xf numFmtId="164" fontId="10" fillId="2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164" fontId="10" fillId="2" borderId="0" xfId="0" applyNumberFormat="1" applyFont="1" applyFill="1"/>
    <xf numFmtId="164" fontId="10" fillId="0" borderId="1" xfId="0" applyNumberFormat="1" applyFont="1" applyFill="1" applyBorder="1"/>
    <xf numFmtId="49" fontId="10" fillId="3" borderId="1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shrinkToFit="1"/>
    </xf>
    <xf numFmtId="0" fontId="10" fillId="7" borderId="1" xfId="0" applyFont="1" applyFill="1" applyBorder="1" applyAlignment="1">
      <alignment vertical="center" shrinkToFit="1"/>
    </xf>
    <xf numFmtId="164" fontId="10" fillId="7" borderId="1" xfId="0" applyNumberFormat="1" applyFont="1" applyFill="1" applyBorder="1" applyAlignment="1">
      <alignment horizontal="right"/>
    </xf>
    <xf numFmtId="43" fontId="10" fillId="4" borderId="1" xfId="1" applyFont="1" applyFill="1" applyBorder="1" applyAlignment="1">
      <alignment horizontal="left" vertical="center" shrinkToFit="1"/>
    </xf>
    <xf numFmtId="164" fontId="10" fillId="4" borderId="1" xfId="0" applyNumberFormat="1" applyFont="1" applyFill="1" applyBorder="1" applyAlignment="1">
      <alignment horizontal="right" vertical="center" shrinkToFit="1"/>
    </xf>
    <xf numFmtId="0" fontId="10" fillId="7" borderId="3" xfId="0" applyFont="1" applyFill="1" applyBorder="1" applyAlignment="1">
      <alignment horizontal="left"/>
    </xf>
    <xf numFmtId="0" fontId="10" fillId="7" borderId="0" xfId="0" applyFont="1" applyFill="1" applyAlignment="1">
      <alignment horizontal="left"/>
    </xf>
    <xf numFmtId="0" fontId="10" fillId="7" borderId="4" xfId="0" applyFont="1" applyFill="1" applyBorder="1" applyAlignment="1">
      <alignment vertical="center" shrinkToFit="1"/>
    </xf>
    <xf numFmtId="164" fontId="10" fillId="7" borderId="2" xfId="0" applyNumberFormat="1" applyFont="1" applyFill="1" applyBorder="1"/>
    <xf numFmtId="0" fontId="13" fillId="0" borderId="1" xfId="0" applyFont="1" applyBorder="1"/>
    <xf numFmtId="0" fontId="9" fillId="0" borderId="1" xfId="0" applyFont="1" applyBorder="1" applyAlignment="1">
      <alignment horizontal="center"/>
    </xf>
    <xf numFmtId="164" fontId="13" fillId="0" borderId="1" xfId="0" applyNumberFormat="1" applyFont="1" applyBorder="1"/>
    <xf numFmtId="164" fontId="10" fillId="7" borderId="1" xfId="0" applyNumberFormat="1" applyFont="1" applyFill="1" applyBorder="1" applyAlignment="1">
      <alignment horizontal="right" vertical="center" shrinkToFit="1"/>
    </xf>
    <xf numFmtId="0" fontId="0" fillId="16" borderId="1" xfId="0" applyFill="1" applyBorder="1"/>
    <xf numFmtId="43" fontId="0" fillId="16" borderId="1" xfId="1" applyFont="1" applyFill="1" applyBorder="1" applyProtection="1"/>
    <xf numFmtId="43" fontId="10" fillId="5" borderId="0" xfId="0" applyNumberFormat="1" applyFont="1" applyFill="1"/>
    <xf numFmtId="0" fontId="0" fillId="0" borderId="1" xfId="0" applyBorder="1"/>
    <xf numFmtId="164" fontId="10" fillId="0" borderId="1" xfId="1" applyNumberFormat="1" applyFont="1" applyFill="1" applyBorder="1" applyAlignment="1">
      <alignment horizontal="right" vertical="center"/>
    </xf>
    <xf numFmtId="165" fontId="10" fillId="5" borderId="0" xfId="0" applyNumberFormat="1" applyFont="1" applyFill="1"/>
    <xf numFmtId="164" fontId="10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0" fillId="17" borderId="1" xfId="0" applyFill="1" applyBorder="1"/>
    <xf numFmtId="0" fontId="0" fillId="17" borderId="1" xfId="0" applyFill="1" applyBorder="1" applyAlignment="1" applyProtection="1">
      <alignment wrapText="1"/>
    </xf>
    <xf numFmtId="164" fontId="4" fillId="4" borderId="1" xfId="1" applyNumberFormat="1" applyFont="1" applyFill="1" applyBorder="1" applyAlignment="1"/>
    <xf numFmtId="0" fontId="4" fillId="0" borderId="1" xfId="0" applyFont="1" applyFill="1" applyBorder="1" applyAlignment="1">
      <alignment horizontal="left" vertical="center" shrinkToFit="1"/>
    </xf>
    <xf numFmtId="164" fontId="4" fillId="0" borderId="1" xfId="0" applyNumberFormat="1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left" vertical="center" shrinkToFit="1"/>
    </xf>
    <xf numFmtId="164" fontId="10" fillId="10" borderId="1" xfId="0" applyNumberFormat="1" applyFont="1" applyFill="1" applyBorder="1" applyAlignment="1">
      <alignment horizontal="right" vertical="center"/>
    </xf>
    <xf numFmtId="0" fontId="10" fillId="10" borderId="1" xfId="0" applyFont="1" applyFill="1" applyBorder="1"/>
    <xf numFmtId="164" fontId="4" fillId="10" borderId="1" xfId="0" applyNumberFormat="1" applyFont="1" applyFill="1" applyBorder="1" applyAlignment="1">
      <alignment horizontal="right"/>
    </xf>
    <xf numFmtId="0" fontId="10" fillId="13" borderId="1" xfId="0" applyFont="1" applyFill="1" applyBorder="1" applyAlignment="1">
      <alignment horizontal="left" vertical="center" shrinkToFit="1"/>
    </xf>
    <xf numFmtId="49" fontId="10" fillId="0" borderId="1" xfId="0" applyNumberFormat="1" applyFont="1" applyFill="1" applyBorder="1" applyAlignment="1">
      <alignment vertical="center"/>
    </xf>
    <xf numFmtId="164" fontId="10" fillId="7" borderId="1" xfId="0" applyNumberFormat="1" applyFont="1" applyFill="1" applyBorder="1" applyAlignment="1">
      <alignment vertical="center"/>
    </xf>
    <xf numFmtId="0" fontId="10" fillId="8" borderId="1" xfId="0" applyFont="1" applyFill="1" applyBorder="1" applyAlignment="1">
      <alignment vertical="center" shrinkToFit="1"/>
    </xf>
    <xf numFmtId="164" fontId="10" fillId="8" borderId="1" xfId="0" applyNumberFormat="1" applyFont="1" applyFill="1" applyBorder="1" applyAlignment="1">
      <alignment vertical="center"/>
    </xf>
    <xf numFmtId="164" fontId="10" fillId="7" borderId="1" xfId="0" applyNumberFormat="1" applyFont="1" applyFill="1" applyBorder="1" applyAlignment="1">
      <alignment horizontal="left" vertical="center"/>
    </xf>
    <xf numFmtId="164" fontId="10" fillId="8" borderId="1" xfId="0" applyNumberFormat="1" applyFont="1" applyFill="1" applyBorder="1" applyAlignment="1">
      <alignment horizontal="left" vertical="center"/>
    </xf>
    <xf numFmtId="164" fontId="10" fillId="0" borderId="1" xfId="0" applyNumberFormat="1" applyFont="1" applyBorder="1" applyAlignment="1"/>
    <xf numFmtId="164" fontId="10" fillId="8" borderId="1" xfId="0" applyNumberFormat="1" applyFont="1" applyFill="1" applyBorder="1" applyAlignment="1">
      <alignment horizontal="right" vertical="center" shrinkToFit="1"/>
    </xf>
    <xf numFmtId="164" fontId="10" fillId="2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4" fontId="4" fillId="7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wrapText="1"/>
    </xf>
    <xf numFmtId="1" fontId="10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wrapText="1"/>
    </xf>
    <xf numFmtId="0" fontId="10" fillId="0" borderId="1" xfId="0" applyFont="1" applyFill="1" applyBorder="1" applyAlignment="1">
      <alignment shrinkToFit="1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shrinkToFit="1"/>
    </xf>
    <xf numFmtId="164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/>
    <xf numFmtId="0" fontId="4" fillId="5" borderId="1" xfId="0" applyFont="1" applyFill="1" applyBorder="1" applyAlignment="1">
      <alignment vertical="center" shrinkToFit="1"/>
    </xf>
    <xf numFmtId="164" fontId="4" fillId="5" borderId="1" xfId="0" applyNumberFormat="1" applyFont="1" applyFill="1" applyBorder="1" applyAlignment="1">
      <alignment horizontal="right"/>
    </xf>
    <xf numFmtId="0" fontId="15" fillId="18" borderId="1" xfId="0" applyFont="1" applyFill="1" applyBorder="1" applyAlignment="1">
      <alignment horizontal="left" vertical="center"/>
    </xf>
    <xf numFmtId="0" fontId="5" fillId="18" borderId="1" xfId="0" applyFont="1" applyFill="1" applyBorder="1" applyAlignment="1">
      <alignment horizontal="left" vertical="center" shrinkToFit="1"/>
    </xf>
    <xf numFmtId="164" fontId="15" fillId="18" borderId="1" xfId="0" applyNumberFormat="1" applyFont="1" applyFill="1" applyBorder="1" applyAlignment="1">
      <alignment vertical="center"/>
    </xf>
    <xf numFmtId="0" fontId="15" fillId="18" borderId="1" xfId="0" applyFont="1" applyFill="1" applyBorder="1"/>
    <xf numFmtId="0" fontId="5" fillId="18" borderId="1" xfId="0" applyFont="1" applyFill="1" applyBorder="1" applyAlignment="1">
      <alignment vertical="center" shrinkToFit="1"/>
    </xf>
    <xf numFmtId="164" fontId="5" fillId="18" borderId="1" xfId="0" applyNumberFormat="1" applyFont="1" applyFill="1" applyBorder="1"/>
    <xf numFmtId="164" fontId="4" fillId="0" borderId="1" xfId="0" applyNumberFormat="1" applyFont="1" applyFill="1" applyBorder="1"/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shrinkToFit="1"/>
    </xf>
    <xf numFmtId="164" fontId="12" fillId="0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 shrinkToFit="1"/>
    </xf>
    <xf numFmtId="4" fontId="4" fillId="0" borderId="0" xfId="0" applyNumberFormat="1" applyFont="1" applyFill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0" fontId="6" fillId="19" borderId="1" xfId="0" applyFont="1" applyFill="1" applyBorder="1" applyAlignment="1">
      <alignment horizontal="center" vertical="center" shrinkToFit="1"/>
    </xf>
    <xf numFmtId="164" fontId="16" fillId="19" borderId="1" xfId="0" applyNumberFormat="1" applyFont="1" applyFill="1" applyBorder="1" applyAlignment="1">
      <alignment vertical="center"/>
    </xf>
    <xf numFmtId="4" fontId="0" fillId="0" borderId="0" xfId="0" applyNumberFormat="1"/>
    <xf numFmtId="0" fontId="0" fillId="0" borderId="0" xfId="0" applyAlignment="1">
      <alignment horizontal="center"/>
    </xf>
    <xf numFmtId="4" fontId="10" fillId="2" borderId="1" xfId="0" applyNumberFormat="1" applyFont="1" applyFill="1" applyBorder="1" applyAlignment="1">
      <alignment vertical="center" shrinkToFit="1"/>
    </xf>
    <xf numFmtId="4" fontId="10" fillId="0" borderId="2" xfId="0" applyNumberFormat="1" applyFont="1" applyBorder="1" applyAlignment="1">
      <alignment vertical="center" shrinkToFit="1"/>
    </xf>
    <xf numFmtId="4" fontId="10" fillId="3" borderId="2" xfId="0" applyNumberFormat="1" applyFont="1" applyFill="1" applyBorder="1" applyAlignment="1">
      <alignment vertical="center" shrinkToFit="1"/>
    </xf>
    <xf numFmtId="4" fontId="10" fillId="4" borderId="2" xfId="0" applyNumberFormat="1" applyFont="1" applyFill="1" applyBorder="1" applyAlignment="1">
      <alignment vertical="center" shrinkToFit="1"/>
    </xf>
    <xf numFmtId="4" fontId="10" fillId="5" borderId="2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4" fontId="10" fillId="6" borderId="2" xfId="0" applyNumberFormat="1" applyFont="1" applyFill="1" applyBorder="1" applyAlignment="1">
      <alignment vertical="center" shrinkToFit="1"/>
    </xf>
    <xf numFmtId="4" fontId="10" fillId="8" borderId="2" xfId="0" applyNumberFormat="1" applyFont="1" applyFill="1" applyBorder="1" applyAlignment="1">
      <alignment vertical="center" shrinkToFit="1"/>
    </xf>
    <xf numFmtId="4" fontId="15" fillId="9" borderId="2" xfId="0" applyNumberFormat="1" applyFont="1" applyFill="1" applyBorder="1" applyAlignment="1">
      <alignment vertical="center" shrinkToFit="1"/>
    </xf>
    <xf numFmtId="4" fontId="10" fillId="10" borderId="2" xfId="0" applyNumberFormat="1" applyFont="1" applyFill="1" applyBorder="1" applyAlignment="1">
      <alignment vertical="center" shrinkToFit="1"/>
    </xf>
    <xf numFmtId="4" fontId="15" fillId="11" borderId="2" xfId="0" applyNumberFormat="1" applyFont="1" applyFill="1" applyBorder="1" applyAlignment="1">
      <alignment vertical="center" shrinkToFit="1"/>
    </xf>
    <xf numFmtId="0" fontId="4" fillId="20" borderId="1" xfId="0" applyFont="1" applyFill="1" applyBorder="1" applyAlignment="1">
      <alignment horizontal="center" vertical="center" shrinkToFit="1"/>
    </xf>
    <xf numFmtId="0" fontId="4" fillId="21" borderId="1" xfId="0" applyFont="1" applyFill="1" applyBorder="1" applyAlignment="1">
      <alignment horizontal="center" vertical="center" shrinkToFit="1"/>
    </xf>
    <xf numFmtId="0" fontId="4" fillId="22" borderId="1" xfId="0" applyFont="1" applyFill="1" applyBorder="1" applyAlignment="1">
      <alignment horizontal="center" vertical="center" shrinkToFit="1"/>
    </xf>
    <xf numFmtId="0" fontId="10" fillId="21" borderId="1" xfId="0" applyFont="1" applyFill="1" applyBorder="1" applyAlignment="1">
      <alignment horizontal="center" vertical="center" shrinkToFit="1"/>
    </xf>
    <xf numFmtId="0" fontId="0" fillId="0" borderId="0" xfId="0" applyFont="1"/>
    <xf numFmtId="4" fontId="10" fillId="0" borderId="1" xfId="0" applyNumberFormat="1" applyFont="1" applyBorder="1"/>
    <xf numFmtId="4" fontId="0" fillId="0" borderId="1" xfId="0" applyNumberForma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164" fontId="0" fillId="0" borderId="0" xfId="0" applyNumberFormat="1"/>
    <xf numFmtId="0" fontId="21" fillId="7" borderId="1" xfId="0" applyFont="1" applyFill="1" applyBorder="1" applyAlignment="1">
      <alignment horizontal="left" vertical="center" shrinkToFit="1"/>
    </xf>
    <xf numFmtId="0" fontId="10" fillId="23" borderId="1" xfId="0" applyFont="1" applyFill="1" applyBorder="1" applyAlignment="1">
      <alignment horizontal="left" vertical="center" shrinkToFit="1"/>
    </xf>
    <xf numFmtId="0" fontId="21" fillId="23" borderId="1" xfId="0" applyFont="1" applyFill="1" applyBorder="1" applyAlignment="1">
      <alignment horizontal="left" vertical="center" shrinkToFit="1"/>
    </xf>
    <xf numFmtId="0" fontId="4" fillId="24" borderId="1" xfId="0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164" fontId="22" fillId="0" borderId="1" xfId="0" applyNumberFormat="1" applyFont="1" applyBorder="1"/>
    <xf numFmtId="164" fontId="23" fillId="0" borderId="1" xfId="0" applyNumberFormat="1" applyFont="1" applyBorder="1"/>
    <xf numFmtId="4" fontId="22" fillId="0" borderId="1" xfId="0" applyNumberFormat="1" applyFont="1" applyBorder="1"/>
    <xf numFmtId="4" fontId="2" fillId="0" borderId="1" xfId="0" applyNumberFormat="1" applyFont="1" applyBorder="1"/>
    <xf numFmtId="4" fontId="23" fillId="0" borderId="1" xfId="0" applyNumberFormat="1" applyFont="1" applyBorder="1"/>
    <xf numFmtId="0" fontId="4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10" fillId="0" borderId="3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0" fontId="25" fillId="25" borderId="9" xfId="0" applyFont="1" applyFill="1" applyBorder="1" applyAlignment="1">
      <alignment horizontal="center" vertical="center"/>
    </xf>
    <xf numFmtId="4" fontId="4" fillId="25" borderId="1" xfId="0" applyNumberFormat="1" applyFont="1" applyFill="1" applyBorder="1" applyAlignment="1">
      <alignment vertical="center"/>
    </xf>
    <xf numFmtId="4" fontId="23" fillId="4" borderId="1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26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15" xfId="0" applyFont="1" applyBorder="1" applyAlignment="1">
      <alignment vertical="center"/>
    </xf>
    <xf numFmtId="0" fontId="0" fillId="0" borderId="16" xfId="0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97"/>
  <sheetViews>
    <sheetView workbookViewId="0">
      <selection sqref="A1:B11"/>
    </sheetView>
  </sheetViews>
  <sheetFormatPr baseColWidth="10" defaultRowHeight="14.4"/>
  <cols>
    <col min="1" max="1" width="61.21875" customWidth="1"/>
    <col min="2" max="2" width="17.6640625" customWidth="1"/>
    <col min="3" max="3" width="114.21875" bestFit="1" customWidth="1"/>
    <col min="4" max="4" width="14.5546875" customWidth="1"/>
    <col min="5" max="5" width="14" customWidth="1"/>
  </cols>
  <sheetData>
    <row r="1" spans="1:8" ht="22.8" customHeight="1">
      <c r="A1" s="1" t="s">
        <v>12</v>
      </c>
      <c r="B1" s="2" t="s">
        <v>0</v>
      </c>
      <c r="D1" s="199" t="s">
        <v>843</v>
      </c>
      <c r="E1" s="108" t="s">
        <v>12</v>
      </c>
      <c r="F1" s="108" t="s">
        <v>843</v>
      </c>
    </row>
    <row r="2" spans="1:8">
      <c r="A2" s="3" t="s">
        <v>1</v>
      </c>
      <c r="B2" s="4">
        <v>35531822.409999996</v>
      </c>
      <c r="C2">
        <v>0.38661468266144383</v>
      </c>
      <c r="D2" s="198">
        <f>C2*100</f>
        <v>38.661468266144382</v>
      </c>
      <c r="E2" s="3" t="s">
        <v>1</v>
      </c>
      <c r="F2" s="200">
        <v>38.661468266144382</v>
      </c>
    </row>
    <row r="3" spans="1:8">
      <c r="A3" s="5" t="s">
        <v>2</v>
      </c>
      <c r="B3" s="6">
        <v>17098911.5</v>
      </c>
      <c r="C3">
        <v>0.18604985038898864</v>
      </c>
      <c r="D3" s="198">
        <f t="shared" ref="D3:D14" si="0">C3*100</f>
        <v>18.604985038898864</v>
      </c>
      <c r="E3" s="5" t="s">
        <v>2</v>
      </c>
      <c r="F3" s="201">
        <v>18.604985038898864</v>
      </c>
    </row>
    <row r="4" spans="1:8">
      <c r="A4" s="7" t="s">
        <v>3</v>
      </c>
      <c r="B4" s="8">
        <v>829577</v>
      </c>
      <c r="C4">
        <v>9.0264621076111204E-3</v>
      </c>
      <c r="D4" s="198">
        <f t="shared" si="0"/>
        <v>0.90264621076111207</v>
      </c>
      <c r="E4" s="7" t="s">
        <v>3</v>
      </c>
      <c r="F4" s="202">
        <v>0.90264621076111207</v>
      </c>
    </row>
    <row r="5" spans="1:8">
      <c r="A5" s="9" t="s">
        <v>4</v>
      </c>
      <c r="B5" s="10">
        <v>15119190.079999998</v>
      </c>
      <c r="C5">
        <v>0.16450889592514006</v>
      </c>
      <c r="D5" s="198">
        <f t="shared" si="0"/>
        <v>16.450889592514006</v>
      </c>
      <c r="E5" s="9" t="s">
        <v>4</v>
      </c>
      <c r="F5" s="203">
        <v>16.450889592514006</v>
      </c>
    </row>
    <row r="6" spans="1:8">
      <c r="A6" s="11" t="s">
        <v>5</v>
      </c>
      <c r="B6" s="12">
        <v>430000</v>
      </c>
      <c r="D6" s="198">
        <f t="shared" si="0"/>
        <v>0</v>
      </c>
      <c r="E6" s="11" t="s">
        <v>5</v>
      </c>
      <c r="F6" s="204">
        <f>B6*100/B12</f>
        <v>0.46787443555845709</v>
      </c>
    </row>
    <row r="7" spans="1:8">
      <c r="A7" s="13" t="s">
        <v>6</v>
      </c>
      <c r="B7" s="14">
        <v>8657484.8399999999</v>
      </c>
      <c r="C7">
        <v>9.4200368206299984E-2</v>
      </c>
      <c r="D7" s="198">
        <f t="shared" si="0"/>
        <v>9.4200368206299991</v>
      </c>
      <c r="E7" s="13" t="s">
        <v>6</v>
      </c>
      <c r="F7" s="206">
        <v>9.4200368206299991</v>
      </c>
    </row>
    <row r="8" spans="1:8">
      <c r="A8" s="15" t="s">
        <v>7</v>
      </c>
      <c r="B8" s="16">
        <v>8486934.379999999</v>
      </c>
      <c r="C8">
        <v>9.2344642620096826E-2</v>
      </c>
      <c r="D8" s="198">
        <f t="shared" si="0"/>
        <v>9.2344642620096824</v>
      </c>
      <c r="E8" s="15" t="s">
        <v>7</v>
      </c>
      <c r="F8" s="207">
        <v>9.2344642620096824</v>
      </c>
    </row>
    <row r="9" spans="1:8">
      <c r="A9" s="17" t="s">
        <v>8</v>
      </c>
      <c r="B9" s="18">
        <v>318000</v>
      </c>
      <c r="C9">
        <v>3.4600946629671945E-3</v>
      </c>
      <c r="D9" s="198">
        <f t="shared" si="0"/>
        <v>0.34600946629671947</v>
      </c>
      <c r="E9" s="17" t="s">
        <v>8</v>
      </c>
      <c r="F9" s="208">
        <v>0.34600946629671947</v>
      </c>
    </row>
    <row r="10" spans="1:8">
      <c r="A10" s="19" t="s">
        <v>9</v>
      </c>
      <c r="B10" s="20">
        <v>5433079.79</v>
      </c>
      <c r="C10">
        <v>5.911625907186769E-2</v>
      </c>
      <c r="D10" s="198">
        <f t="shared" si="0"/>
        <v>5.9116259071867692</v>
      </c>
      <c r="E10" s="19" t="s">
        <v>9</v>
      </c>
      <c r="F10" s="209">
        <v>5.9116259071867692</v>
      </c>
    </row>
    <row r="11" spans="1:8">
      <c r="A11" s="23" t="s">
        <v>11</v>
      </c>
      <c r="B11" s="6">
        <v>91905000</v>
      </c>
      <c r="D11" s="198"/>
      <c r="E11" s="23" t="s">
        <v>11</v>
      </c>
      <c r="F11" s="205">
        <v>100</v>
      </c>
      <c r="H11" s="198">
        <f>SUM(F2:F10)</f>
        <v>100</v>
      </c>
    </row>
    <row r="12" spans="1:8">
      <c r="A12" s="24" t="s">
        <v>13</v>
      </c>
      <c r="B12" s="25">
        <v>91905000</v>
      </c>
      <c r="D12" s="198"/>
      <c r="E12" s="24"/>
    </row>
    <row r="13" spans="1:8">
      <c r="A13" s="21" t="s">
        <v>10</v>
      </c>
      <c r="B13" s="22">
        <v>7140580.6799999997</v>
      </c>
      <c r="D13" s="198">
        <f t="shared" si="0"/>
        <v>0</v>
      </c>
      <c r="E13" s="21" t="s">
        <v>10</v>
      </c>
      <c r="F13" s="210">
        <f>B13*100/B12</f>
        <v>7.7695236167781951</v>
      </c>
    </row>
    <row r="14" spans="1:8">
      <c r="C14">
        <v>1</v>
      </c>
      <c r="D14" s="198">
        <f t="shared" si="0"/>
        <v>100</v>
      </c>
    </row>
    <row r="17" spans="2:5">
      <c r="B17" s="26" t="s">
        <v>14</v>
      </c>
      <c r="C17" s="27" t="s">
        <v>15</v>
      </c>
      <c r="D17" s="28" t="s">
        <v>0</v>
      </c>
      <c r="E17" s="29"/>
    </row>
    <row r="18" spans="2:5">
      <c r="B18" s="30"/>
      <c r="C18" s="31"/>
      <c r="D18" s="32"/>
      <c r="E18" s="29"/>
    </row>
    <row r="19" spans="2:5">
      <c r="B19" s="33" t="s">
        <v>16</v>
      </c>
      <c r="C19" s="34" t="s">
        <v>17</v>
      </c>
      <c r="D19" s="35">
        <v>800000</v>
      </c>
      <c r="E19" s="36">
        <f>D19</f>
        <v>800000</v>
      </c>
    </row>
    <row r="20" spans="2:5">
      <c r="B20" s="37"/>
      <c r="C20" s="38"/>
      <c r="D20" s="39"/>
      <c r="E20" s="40"/>
    </row>
    <row r="21" spans="2:5">
      <c r="B21" s="41" t="s">
        <v>18</v>
      </c>
      <c r="C21" s="42" t="s">
        <v>19</v>
      </c>
      <c r="D21" s="43">
        <f>4900000+147192.75-60646.62</f>
        <v>4986546.13</v>
      </c>
      <c r="E21" s="36">
        <f>D21</f>
        <v>4986546.13</v>
      </c>
    </row>
    <row r="22" spans="2:5">
      <c r="B22" s="30"/>
      <c r="C22" s="31"/>
      <c r="D22" s="32"/>
      <c r="E22" s="29"/>
    </row>
    <row r="23" spans="2:5">
      <c r="B23" s="44"/>
      <c r="C23" s="45" t="s">
        <v>20</v>
      </c>
      <c r="D23" s="46"/>
      <c r="E23" s="40"/>
    </row>
    <row r="24" spans="2:5">
      <c r="B24" s="47"/>
      <c r="C24" s="48"/>
      <c r="D24" s="49"/>
      <c r="E24" s="29"/>
    </row>
    <row r="25" spans="2:5">
      <c r="B25" s="47">
        <v>13022699</v>
      </c>
      <c r="C25" s="50" t="s">
        <v>21</v>
      </c>
      <c r="D25" s="49">
        <v>5000</v>
      </c>
      <c r="E25" s="51">
        <f>+D25</f>
        <v>5000</v>
      </c>
    </row>
    <row r="26" spans="2:5">
      <c r="B26" s="47">
        <v>13022707</v>
      </c>
      <c r="C26" s="50" t="s">
        <v>22</v>
      </c>
      <c r="D26" s="49">
        <v>5000</v>
      </c>
      <c r="E26" s="51">
        <f>+D26</f>
        <v>5000</v>
      </c>
    </row>
    <row r="27" spans="2:5">
      <c r="B27" s="47"/>
      <c r="C27" s="1" t="s">
        <v>23</v>
      </c>
      <c r="D27" s="52">
        <f>SUM(D25:D26)</f>
        <v>10000</v>
      </c>
      <c r="E27" s="51"/>
    </row>
    <row r="28" spans="2:5">
      <c r="B28" s="47"/>
      <c r="C28" s="50"/>
      <c r="D28" s="49"/>
      <c r="E28" s="51"/>
    </row>
    <row r="29" spans="2:5">
      <c r="B29" s="44"/>
      <c r="C29" s="45" t="s">
        <v>24</v>
      </c>
      <c r="D29" s="46"/>
      <c r="E29" s="40"/>
    </row>
    <row r="30" spans="2:5">
      <c r="B30" s="47"/>
      <c r="C30" s="48"/>
      <c r="D30" s="49"/>
      <c r="E30" s="29"/>
    </row>
    <row r="31" spans="2:5">
      <c r="B31" s="47">
        <v>13522606</v>
      </c>
      <c r="C31" s="50" t="s">
        <v>25</v>
      </c>
      <c r="D31" s="49">
        <v>2500</v>
      </c>
      <c r="E31" s="51">
        <f>+D31</f>
        <v>2500</v>
      </c>
    </row>
    <row r="32" spans="2:5">
      <c r="B32" s="47">
        <v>13522608</v>
      </c>
      <c r="C32" s="50" t="s">
        <v>26</v>
      </c>
      <c r="D32" s="49">
        <v>3500</v>
      </c>
      <c r="E32" s="51">
        <f>+D32</f>
        <v>3500</v>
      </c>
    </row>
    <row r="33" spans="2:5">
      <c r="B33" s="47">
        <v>13522707</v>
      </c>
      <c r="C33" s="53" t="s">
        <v>27</v>
      </c>
      <c r="D33" s="54">
        <v>60000</v>
      </c>
      <c r="E33" s="55">
        <f>D33</f>
        <v>60000</v>
      </c>
    </row>
    <row r="34" spans="2:5">
      <c r="B34" s="47"/>
      <c r="C34" s="1" t="s">
        <v>23</v>
      </c>
      <c r="D34" s="52">
        <f>SUM(D31:D33)</f>
        <v>66000</v>
      </c>
      <c r="E34" s="29"/>
    </row>
    <row r="35" spans="2:5">
      <c r="B35" s="47"/>
      <c r="C35" s="48"/>
      <c r="D35" s="49"/>
      <c r="E35" s="29"/>
    </row>
    <row r="36" spans="2:5">
      <c r="B36" s="56">
        <v>13548900</v>
      </c>
      <c r="C36" s="57" t="s">
        <v>28</v>
      </c>
      <c r="D36" s="58">
        <v>9500</v>
      </c>
      <c r="E36" s="55">
        <f>D36</f>
        <v>9500</v>
      </c>
    </row>
    <row r="37" spans="2:5">
      <c r="B37" s="56">
        <v>13548901</v>
      </c>
      <c r="C37" s="57" t="s">
        <v>29</v>
      </c>
      <c r="D37" s="58">
        <v>50000</v>
      </c>
      <c r="E37" s="55">
        <f>+D37</f>
        <v>50000</v>
      </c>
    </row>
    <row r="38" spans="2:5">
      <c r="B38" s="59"/>
      <c r="C38" s="60" t="s">
        <v>23</v>
      </c>
      <c r="D38" s="61">
        <f>SUM(D36:D37)</f>
        <v>59500</v>
      </c>
      <c r="E38" s="29"/>
    </row>
    <row r="39" spans="2:5">
      <c r="B39" s="62"/>
      <c r="C39" s="63"/>
      <c r="D39" s="64"/>
      <c r="E39" s="29"/>
    </row>
    <row r="40" spans="2:5">
      <c r="B40" s="65">
        <v>13560100</v>
      </c>
      <c r="C40" s="66" t="s">
        <v>30</v>
      </c>
      <c r="D40" s="67">
        <v>18000</v>
      </c>
      <c r="E40" s="55">
        <f>D40</f>
        <v>18000</v>
      </c>
    </row>
    <row r="41" spans="2:5">
      <c r="B41" s="65">
        <v>13562700</v>
      </c>
      <c r="C41" s="66" t="s">
        <v>31</v>
      </c>
      <c r="D41" s="67">
        <v>8000</v>
      </c>
      <c r="E41" s="55">
        <f>+D41</f>
        <v>8000</v>
      </c>
    </row>
    <row r="42" spans="2:5">
      <c r="B42" s="65">
        <v>13562701</v>
      </c>
      <c r="C42" s="66" t="s">
        <v>32</v>
      </c>
      <c r="D42" s="67">
        <v>1300</v>
      </c>
      <c r="E42" s="55">
        <f>+D42</f>
        <v>1300</v>
      </c>
    </row>
    <row r="43" spans="2:5">
      <c r="B43" s="65">
        <v>13562901</v>
      </c>
      <c r="C43" s="66" t="s">
        <v>33</v>
      </c>
      <c r="D43" s="67">
        <v>6000</v>
      </c>
      <c r="E43" s="55">
        <f>+D43</f>
        <v>6000</v>
      </c>
    </row>
    <row r="44" spans="2:5">
      <c r="B44" s="68"/>
      <c r="C44" s="69" t="s">
        <v>23</v>
      </c>
      <c r="D44" s="70">
        <f>SUM(D40:D43)</f>
        <v>33300</v>
      </c>
      <c r="E44" s="29"/>
    </row>
    <row r="45" spans="2:5">
      <c r="B45" s="62"/>
      <c r="C45" s="63"/>
      <c r="D45" s="64"/>
    </row>
    <row r="46" spans="2:5">
      <c r="B46" s="44"/>
      <c r="C46" s="45" t="s">
        <v>34</v>
      </c>
      <c r="D46" s="46"/>
      <c r="E46" s="29"/>
    </row>
    <row r="47" spans="2:5">
      <c r="B47" s="71"/>
      <c r="C47" s="71"/>
      <c r="D47" s="72"/>
      <c r="E47" s="29"/>
    </row>
    <row r="48" spans="2:5">
      <c r="B48" s="71"/>
      <c r="C48" s="71"/>
      <c r="D48" s="72"/>
      <c r="E48" s="29"/>
    </row>
    <row r="49" spans="2:5">
      <c r="B49" s="73">
        <v>13622104</v>
      </c>
      <c r="C49" s="71" t="s">
        <v>35</v>
      </c>
      <c r="D49" s="72">
        <v>4000</v>
      </c>
      <c r="E49" s="51">
        <f>+D49</f>
        <v>4000</v>
      </c>
    </row>
    <row r="50" spans="2:5">
      <c r="B50" s="47">
        <v>13622709</v>
      </c>
      <c r="C50" s="53" t="s">
        <v>36</v>
      </c>
      <c r="D50" s="54">
        <v>560000</v>
      </c>
      <c r="E50" s="55">
        <f>D50</f>
        <v>560000</v>
      </c>
    </row>
    <row r="51" spans="2:5">
      <c r="B51" s="47"/>
      <c r="C51" s="1" t="s">
        <v>23</v>
      </c>
      <c r="D51" s="52">
        <f>SUM(D49:D50)</f>
        <v>564000</v>
      </c>
      <c r="E51" s="29"/>
    </row>
    <row r="52" spans="2:5">
      <c r="B52" s="47"/>
      <c r="C52" s="48"/>
      <c r="D52" s="49"/>
      <c r="E52" s="29"/>
    </row>
    <row r="53" spans="2:5">
      <c r="B53" s="65">
        <v>13662900</v>
      </c>
      <c r="C53" s="66" t="s">
        <v>37</v>
      </c>
      <c r="D53" s="67">
        <v>6000</v>
      </c>
      <c r="E53" s="55">
        <f>+D53</f>
        <v>6000</v>
      </c>
    </row>
    <row r="54" spans="2:5">
      <c r="B54" s="68"/>
      <c r="C54" s="69" t="s">
        <v>23</v>
      </c>
      <c r="D54" s="70">
        <f>SUM(D53:D53)</f>
        <v>6000</v>
      </c>
      <c r="E54" s="29"/>
    </row>
    <row r="55" spans="2:5">
      <c r="B55" s="71"/>
      <c r="C55" s="1"/>
      <c r="D55" s="49"/>
      <c r="E55" s="100">
        <f>SUM(D27+D34+D38+D44+D51+D54)</f>
        <v>738800</v>
      </c>
    </row>
    <row r="56" spans="2:5">
      <c r="B56" s="44"/>
      <c r="C56" s="45" t="s">
        <v>38</v>
      </c>
      <c r="D56" s="46"/>
      <c r="E56" s="29"/>
    </row>
    <row r="57" spans="2:5">
      <c r="B57" s="71"/>
      <c r="C57" s="71"/>
      <c r="D57" s="72"/>
      <c r="E57" s="29"/>
    </row>
    <row r="58" spans="2:5">
      <c r="B58" s="47">
        <v>15022000</v>
      </c>
      <c r="C58" s="53" t="s">
        <v>39</v>
      </c>
      <c r="D58" s="54">
        <v>2000</v>
      </c>
      <c r="E58" s="55">
        <f>D58</f>
        <v>2000</v>
      </c>
    </row>
    <row r="59" spans="2:5">
      <c r="B59" s="74"/>
      <c r="C59" s="1" t="s">
        <v>23</v>
      </c>
      <c r="D59" s="75">
        <f>SUM(D58)</f>
        <v>2000</v>
      </c>
      <c r="E59" s="29"/>
    </row>
    <row r="60" spans="2:5">
      <c r="B60" s="74"/>
      <c r="C60" s="1"/>
      <c r="D60" s="64"/>
      <c r="E60" s="29"/>
    </row>
    <row r="61" spans="2:5">
      <c r="B61" s="44"/>
      <c r="C61" s="45" t="s">
        <v>40</v>
      </c>
      <c r="D61" s="46"/>
      <c r="E61" s="29"/>
    </row>
    <row r="62" spans="2:5">
      <c r="B62" s="74"/>
      <c r="C62" s="1"/>
      <c r="D62" s="64"/>
      <c r="E62" s="29"/>
    </row>
    <row r="63" spans="2:5">
      <c r="B63" s="76">
        <v>15112000</v>
      </c>
      <c r="C63" s="77" t="s">
        <v>41</v>
      </c>
      <c r="D63" s="78">
        <v>38720.61</v>
      </c>
      <c r="E63" s="55">
        <f>D63</f>
        <v>38720.61</v>
      </c>
    </row>
    <row r="64" spans="2:5">
      <c r="B64" s="76">
        <v>15112001</v>
      </c>
      <c r="C64" s="77" t="s">
        <v>42</v>
      </c>
      <c r="D64" s="78">
        <v>14028.71</v>
      </c>
      <c r="E64" s="55">
        <f>+D64</f>
        <v>14028.71</v>
      </c>
    </row>
    <row r="65" spans="2:5">
      <c r="B65" s="76">
        <v>15112003</v>
      </c>
      <c r="C65" s="77" t="s">
        <v>43</v>
      </c>
      <c r="D65" s="78">
        <v>10603.82</v>
      </c>
      <c r="E65" s="55">
        <f t="shared" ref="E65:E71" si="1">D65</f>
        <v>10603.82</v>
      </c>
    </row>
    <row r="66" spans="2:5">
      <c r="B66" s="76">
        <v>15112006</v>
      </c>
      <c r="C66" s="77" t="s">
        <v>44</v>
      </c>
      <c r="D66" s="78">
        <v>11949.61</v>
      </c>
      <c r="E66" s="55">
        <f t="shared" si="1"/>
        <v>11949.61</v>
      </c>
    </row>
    <row r="67" spans="2:5">
      <c r="B67" s="76">
        <v>15112100</v>
      </c>
      <c r="C67" s="77" t="s">
        <v>45</v>
      </c>
      <c r="D67" s="78">
        <v>42337.32</v>
      </c>
      <c r="E67" s="55">
        <f t="shared" si="1"/>
        <v>42337.32</v>
      </c>
    </row>
    <row r="68" spans="2:5">
      <c r="B68" s="76">
        <v>15112101</v>
      </c>
      <c r="C68" s="77" t="s">
        <v>46</v>
      </c>
      <c r="D68" s="78">
        <v>66855.16</v>
      </c>
      <c r="E68" s="55">
        <f t="shared" si="1"/>
        <v>66855.16</v>
      </c>
    </row>
    <row r="69" spans="2:5">
      <c r="B69" s="76">
        <v>15112103</v>
      </c>
      <c r="C69" s="77" t="s">
        <v>47</v>
      </c>
      <c r="D69" s="78">
        <v>36835.120000000003</v>
      </c>
      <c r="E69" s="55">
        <f t="shared" si="1"/>
        <v>36835.120000000003</v>
      </c>
    </row>
    <row r="70" spans="2:5">
      <c r="B70" s="76">
        <v>15115000</v>
      </c>
      <c r="C70" s="77" t="s">
        <v>48</v>
      </c>
      <c r="D70" s="78">
        <v>827.15</v>
      </c>
      <c r="E70" s="55">
        <f t="shared" si="1"/>
        <v>827.15</v>
      </c>
    </row>
    <row r="71" spans="2:5">
      <c r="B71" s="76">
        <v>15116000</v>
      </c>
      <c r="C71" s="77" t="s">
        <v>49</v>
      </c>
      <c r="D71" s="78">
        <v>57663.95</v>
      </c>
      <c r="E71" s="55">
        <f t="shared" si="1"/>
        <v>57663.95</v>
      </c>
    </row>
    <row r="72" spans="2:5">
      <c r="B72" s="77"/>
      <c r="C72" s="3" t="s">
        <v>23</v>
      </c>
      <c r="D72" s="79">
        <f>SUM(D63:D71)</f>
        <v>279821.45</v>
      </c>
      <c r="E72" s="29"/>
    </row>
    <row r="73" spans="2:5">
      <c r="B73" s="71"/>
      <c r="C73" s="1"/>
      <c r="D73" s="72"/>
      <c r="E73" s="29"/>
    </row>
    <row r="74" spans="2:5">
      <c r="B74" s="47">
        <v>15122602</v>
      </c>
      <c r="C74" s="53" t="s">
        <v>50</v>
      </c>
      <c r="D74" s="54">
        <v>2000</v>
      </c>
      <c r="E74" s="55">
        <f>+D74</f>
        <v>2000</v>
      </c>
    </row>
    <row r="75" spans="2:5">
      <c r="B75" s="47">
        <v>15122710</v>
      </c>
      <c r="C75" s="53" t="s">
        <v>51</v>
      </c>
      <c r="D75" s="54">
        <v>463650</v>
      </c>
      <c r="E75" s="55">
        <f>D75</f>
        <v>463650</v>
      </c>
    </row>
    <row r="76" spans="2:5">
      <c r="B76" s="74"/>
      <c r="C76" s="1" t="s">
        <v>23</v>
      </c>
      <c r="D76" s="75">
        <f>SUM(D74:D75)</f>
        <v>465650</v>
      </c>
      <c r="E76" s="29"/>
    </row>
    <row r="77" spans="2:5">
      <c r="B77" s="80"/>
      <c r="C77" s="63"/>
      <c r="D77" s="54"/>
      <c r="E77" s="29"/>
    </row>
    <row r="78" spans="2:5">
      <c r="B78" s="56">
        <v>15146200</v>
      </c>
      <c r="C78" s="57" t="s">
        <v>52</v>
      </c>
      <c r="D78" s="58">
        <v>2650</v>
      </c>
      <c r="E78" s="55">
        <f>D78</f>
        <v>2650</v>
      </c>
    </row>
    <row r="79" spans="2:5">
      <c r="B79" s="81"/>
      <c r="C79" s="60" t="s">
        <v>23</v>
      </c>
      <c r="D79" s="61">
        <f>SUM(D77:D78)</f>
        <v>2650</v>
      </c>
      <c r="E79" s="29"/>
    </row>
    <row r="80" spans="2:5">
      <c r="B80" s="80"/>
      <c r="C80" s="63"/>
      <c r="D80" s="54"/>
      <c r="E80" s="100">
        <f>D59+D72+D76+D79</f>
        <v>750121.45</v>
      </c>
    </row>
    <row r="81" spans="2:5">
      <c r="B81" s="44"/>
      <c r="C81" s="45" t="s">
        <v>53</v>
      </c>
      <c r="D81" s="46"/>
      <c r="E81" s="29"/>
    </row>
    <row r="82" spans="2:5">
      <c r="B82" s="80"/>
      <c r="C82" s="63"/>
      <c r="D82" s="54"/>
      <c r="E82" s="29"/>
    </row>
    <row r="83" spans="2:5">
      <c r="B83" s="76">
        <v>15612000</v>
      </c>
      <c r="C83" s="82" t="s">
        <v>41</v>
      </c>
      <c r="D83" s="78">
        <v>15924.69</v>
      </c>
      <c r="E83" s="55">
        <f>D83</f>
        <v>15924.69</v>
      </c>
    </row>
    <row r="84" spans="2:5">
      <c r="B84" s="76">
        <v>15612001</v>
      </c>
      <c r="C84" s="82" t="s">
        <v>42</v>
      </c>
      <c r="D84" s="78">
        <v>13847.45</v>
      </c>
      <c r="E84" s="55">
        <f t="shared" ref="E84:E92" si="2">D84</f>
        <v>13847.45</v>
      </c>
    </row>
    <row r="85" spans="2:5">
      <c r="B85" s="76">
        <v>15612003</v>
      </c>
      <c r="C85" s="82" t="s">
        <v>43</v>
      </c>
      <c r="D85" s="78">
        <v>10541.02</v>
      </c>
      <c r="E85" s="55">
        <f t="shared" si="2"/>
        <v>10541.02</v>
      </c>
    </row>
    <row r="86" spans="2:5">
      <c r="B86" s="76">
        <v>15612004</v>
      </c>
      <c r="C86" s="82" t="s">
        <v>54</v>
      </c>
      <c r="D86" s="78">
        <v>8908.68</v>
      </c>
      <c r="E86" s="55">
        <f t="shared" si="2"/>
        <v>8908.68</v>
      </c>
    </row>
    <row r="87" spans="2:5">
      <c r="B87" s="76">
        <v>15612006</v>
      </c>
      <c r="C87" s="82" t="s">
        <v>44</v>
      </c>
      <c r="D87" s="78">
        <v>8938.36</v>
      </c>
      <c r="E87" s="55">
        <f t="shared" si="2"/>
        <v>8938.36</v>
      </c>
    </row>
    <row r="88" spans="2:5">
      <c r="B88" s="76">
        <v>15612100</v>
      </c>
      <c r="C88" s="82" t="s">
        <v>45</v>
      </c>
      <c r="D88" s="78">
        <v>29772.18</v>
      </c>
      <c r="E88" s="55">
        <f t="shared" si="2"/>
        <v>29772.18</v>
      </c>
    </row>
    <row r="89" spans="2:5">
      <c r="B89" s="76">
        <v>15612101</v>
      </c>
      <c r="C89" s="82" t="s">
        <v>46</v>
      </c>
      <c r="D89" s="78">
        <v>32804.660000000003</v>
      </c>
      <c r="E89" s="55">
        <f t="shared" si="2"/>
        <v>32804.660000000003</v>
      </c>
    </row>
    <row r="90" spans="2:5">
      <c r="B90" s="76">
        <v>15612103</v>
      </c>
      <c r="C90" s="82" t="s">
        <v>47</v>
      </c>
      <c r="D90" s="78">
        <v>27134.52</v>
      </c>
      <c r="E90" s="55">
        <f t="shared" si="2"/>
        <v>27134.52</v>
      </c>
    </row>
    <row r="91" spans="2:5">
      <c r="B91" s="76">
        <v>15615000</v>
      </c>
      <c r="C91" s="82" t="s">
        <v>48</v>
      </c>
      <c r="D91" s="78">
        <v>749.12</v>
      </c>
      <c r="E91" s="55">
        <f t="shared" si="2"/>
        <v>749.12</v>
      </c>
    </row>
    <row r="92" spans="2:5">
      <c r="B92" s="76">
        <v>15616000</v>
      </c>
      <c r="C92" s="82" t="s">
        <v>49</v>
      </c>
      <c r="D92" s="78">
        <v>54000</v>
      </c>
      <c r="E92" s="55">
        <f t="shared" si="2"/>
        <v>54000</v>
      </c>
    </row>
    <row r="93" spans="2:5">
      <c r="B93" s="77"/>
      <c r="C93" s="3" t="s">
        <v>23</v>
      </c>
      <c r="D93" s="79">
        <f>SUM(D83:D92)</f>
        <v>202620.68</v>
      </c>
      <c r="E93" s="29"/>
    </row>
    <row r="94" spans="2:5">
      <c r="B94" s="71"/>
      <c r="C94" s="1"/>
      <c r="D94" s="72"/>
      <c r="E94" s="29"/>
    </row>
    <row r="95" spans="2:5">
      <c r="B95" s="73">
        <v>15622001</v>
      </c>
      <c r="C95" s="71" t="s">
        <v>55</v>
      </c>
      <c r="D95" s="49">
        <v>400</v>
      </c>
      <c r="E95" s="55">
        <f t="shared" ref="E95:E100" si="3">D95</f>
        <v>400</v>
      </c>
    </row>
    <row r="96" spans="2:5">
      <c r="B96" s="73">
        <v>15622002</v>
      </c>
      <c r="C96" s="71" t="s">
        <v>56</v>
      </c>
      <c r="D96" s="49">
        <v>1000</v>
      </c>
      <c r="E96" s="55">
        <f>+D96</f>
        <v>1000</v>
      </c>
    </row>
    <row r="97" spans="2:5">
      <c r="B97" s="47">
        <v>15622606</v>
      </c>
      <c r="C97" s="53" t="s">
        <v>57</v>
      </c>
      <c r="D97" s="54">
        <v>4000</v>
      </c>
      <c r="E97" s="55">
        <f t="shared" si="3"/>
        <v>4000</v>
      </c>
    </row>
    <row r="98" spans="2:5">
      <c r="B98" s="47">
        <v>15622610</v>
      </c>
      <c r="C98" s="53" t="s">
        <v>58</v>
      </c>
      <c r="D98" s="54">
        <v>25000</v>
      </c>
      <c r="E98" s="55">
        <f t="shared" si="3"/>
        <v>25000</v>
      </c>
    </row>
    <row r="99" spans="2:5">
      <c r="B99" s="47">
        <v>15622699</v>
      </c>
      <c r="C99" s="53" t="s">
        <v>59</v>
      </c>
      <c r="D99" s="54">
        <v>2500</v>
      </c>
      <c r="E99" s="55">
        <f t="shared" si="3"/>
        <v>2500</v>
      </c>
    </row>
    <row r="100" spans="2:5">
      <c r="B100" s="47">
        <v>15622709</v>
      </c>
      <c r="C100" s="53" t="s">
        <v>60</v>
      </c>
      <c r="D100" s="54">
        <v>5000</v>
      </c>
      <c r="E100" s="55">
        <f t="shared" si="3"/>
        <v>5000</v>
      </c>
    </row>
    <row r="101" spans="2:5">
      <c r="B101" s="74"/>
      <c r="C101" s="1" t="s">
        <v>23</v>
      </c>
      <c r="D101" s="75">
        <f>SUM(D95:D100)</f>
        <v>37900</v>
      </c>
      <c r="E101" s="29"/>
    </row>
    <row r="102" spans="2:5">
      <c r="B102" s="83"/>
      <c r="C102" s="63"/>
      <c r="D102" s="64"/>
      <c r="E102" s="29"/>
    </row>
    <row r="103" spans="2:5">
      <c r="B103" s="44"/>
      <c r="C103" s="45" t="s">
        <v>61</v>
      </c>
      <c r="D103" s="46"/>
      <c r="E103" s="100">
        <f>SUM(D93+E80)</f>
        <v>952742.12999999989</v>
      </c>
    </row>
    <row r="104" spans="2:5">
      <c r="B104" s="83"/>
      <c r="C104" s="63"/>
      <c r="D104" s="64"/>
      <c r="E104" s="29"/>
    </row>
    <row r="105" spans="2:5">
      <c r="B105" s="84">
        <v>16076200</v>
      </c>
      <c r="C105" s="85" t="s">
        <v>62</v>
      </c>
      <c r="D105" s="86">
        <v>84979.09</v>
      </c>
      <c r="E105" s="55">
        <f>D105</f>
        <v>84979.09</v>
      </c>
    </row>
    <row r="106" spans="2:5">
      <c r="B106" s="87"/>
      <c r="C106" s="88" t="s">
        <v>23</v>
      </c>
      <c r="D106" s="89">
        <f>SUM(D105)</f>
        <v>84979.09</v>
      </c>
      <c r="E106" s="29"/>
    </row>
    <row r="107" spans="2:5">
      <c r="B107" s="83"/>
      <c r="C107" s="63"/>
      <c r="D107" s="64"/>
      <c r="E107" s="29"/>
    </row>
    <row r="108" spans="2:5">
      <c r="B108" s="44"/>
      <c r="C108" s="45" t="s">
        <v>63</v>
      </c>
      <c r="D108" s="46"/>
      <c r="E108" s="29"/>
    </row>
    <row r="109" spans="2:5">
      <c r="B109" s="71"/>
      <c r="C109" s="1"/>
      <c r="D109" s="64"/>
      <c r="E109" s="29"/>
    </row>
    <row r="110" spans="2:5">
      <c r="B110" s="76">
        <v>16212000</v>
      </c>
      <c r="C110" s="77" t="s">
        <v>41</v>
      </c>
      <c r="D110" s="78">
        <v>32187.83</v>
      </c>
      <c r="E110" s="55">
        <f>D110</f>
        <v>32187.83</v>
      </c>
    </row>
    <row r="111" spans="2:5">
      <c r="B111" s="76">
        <v>16212001</v>
      </c>
      <c r="C111" s="77" t="s">
        <v>42</v>
      </c>
      <c r="D111" s="78">
        <v>27313.4</v>
      </c>
      <c r="E111" s="55">
        <f t="shared" ref="E111:E120" si="4">D111</f>
        <v>27313.4</v>
      </c>
    </row>
    <row r="112" spans="2:5">
      <c r="B112" s="76">
        <v>16212003</v>
      </c>
      <c r="C112" s="77" t="s">
        <v>43</v>
      </c>
      <c r="D112" s="78">
        <v>526.23</v>
      </c>
      <c r="E112" s="55">
        <f>+D112</f>
        <v>526.23</v>
      </c>
    </row>
    <row r="113" spans="2:5">
      <c r="B113" s="76">
        <v>16212006</v>
      </c>
      <c r="C113" s="77" t="s">
        <v>44</v>
      </c>
      <c r="D113" s="78">
        <v>8162.32</v>
      </c>
      <c r="E113" s="55">
        <f t="shared" si="4"/>
        <v>8162.32</v>
      </c>
    </row>
    <row r="114" spans="2:5">
      <c r="B114" s="76">
        <v>16212100</v>
      </c>
      <c r="C114" s="77" t="s">
        <v>45</v>
      </c>
      <c r="D114" s="78">
        <v>42280.14</v>
      </c>
      <c r="E114" s="55">
        <f t="shared" si="4"/>
        <v>42280.14</v>
      </c>
    </row>
    <row r="115" spans="2:5">
      <c r="B115" s="76">
        <v>16212101</v>
      </c>
      <c r="C115" s="77" t="s">
        <v>46</v>
      </c>
      <c r="D115" s="78">
        <v>56321.33</v>
      </c>
      <c r="E115" s="55">
        <f t="shared" si="4"/>
        <v>56321.33</v>
      </c>
    </row>
    <row r="116" spans="2:5">
      <c r="B116" s="76">
        <v>16212103</v>
      </c>
      <c r="C116" s="77" t="s">
        <v>47</v>
      </c>
      <c r="D116" s="78">
        <v>34807.79</v>
      </c>
      <c r="E116" s="55">
        <f t="shared" si="4"/>
        <v>34807.79</v>
      </c>
    </row>
    <row r="117" spans="2:5">
      <c r="B117" s="76">
        <v>16213000</v>
      </c>
      <c r="C117" s="77" t="s">
        <v>64</v>
      </c>
      <c r="D117" s="78">
        <v>123341.31</v>
      </c>
      <c r="E117" s="55">
        <f t="shared" si="4"/>
        <v>123341.31</v>
      </c>
    </row>
    <row r="118" spans="2:5">
      <c r="B118" s="76">
        <v>16213002</v>
      </c>
      <c r="C118" s="77" t="s">
        <v>65</v>
      </c>
      <c r="D118" s="78">
        <v>169037.02</v>
      </c>
      <c r="E118" s="55">
        <f t="shared" si="4"/>
        <v>169037.02</v>
      </c>
    </row>
    <row r="119" spans="2:5">
      <c r="B119" s="76">
        <v>16215000</v>
      </c>
      <c r="C119" s="77" t="s">
        <v>48</v>
      </c>
      <c r="D119" s="78">
        <v>3183.76</v>
      </c>
      <c r="E119" s="55">
        <f t="shared" si="4"/>
        <v>3183.76</v>
      </c>
    </row>
    <row r="120" spans="2:5">
      <c r="B120" s="76">
        <v>16216000</v>
      </c>
      <c r="C120" s="77" t="s">
        <v>49</v>
      </c>
      <c r="D120" s="78">
        <v>148261.39000000001</v>
      </c>
      <c r="E120" s="55">
        <f t="shared" si="4"/>
        <v>148261.39000000001</v>
      </c>
    </row>
    <row r="121" spans="2:5">
      <c r="B121" s="77"/>
      <c r="C121" s="3" t="s">
        <v>23</v>
      </c>
      <c r="D121" s="79">
        <f>SUM(D110:D120)</f>
        <v>645422.52</v>
      </c>
      <c r="E121" s="29"/>
    </row>
    <row r="122" spans="2:5">
      <c r="B122" s="71"/>
      <c r="C122" s="1"/>
      <c r="D122" s="72"/>
      <c r="E122" s="29"/>
    </row>
    <row r="123" spans="2:5">
      <c r="B123" s="47">
        <v>16221300</v>
      </c>
      <c r="C123" s="53" t="s">
        <v>66</v>
      </c>
      <c r="D123" s="54">
        <v>2500</v>
      </c>
      <c r="E123" s="55">
        <f t="shared" ref="E123:E133" si="5">D123</f>
        <v>2500</v>
      </c>
    </row>
    <row r="124" spans="2:5">
      <c r="B124" s="47">
        <v>16222103</v>
      </c>
      <c r="C124" s="53" t="s">
        <v>67</v>
      </c>
      <c r="D124" s="54">
        <v>1000</v>
      </c>
      <c r="E124" s="55">
        <f t="shared" si="5"/>
        <v>1000</v>
      </c>
    </row>
    <row r="125" spans="2:5">
      <c r="B125" s="47">
        <v>16222104</v>
      </c>
      <c r="C125" s="53" t="s">
        <v>68</v>
      </c>
      <c r="D125" s="54">
        <v>800</v>
      </c>
      <c r="E125" s="55">
        <f t="shared" si="5"/>
        <v>800</v>
      </c>
    </row>
    <row r="126" spans="2:5">
      <c r="B126" s="47">
        <v>16222300</v>
      </c>
      <c r="C126" s="53" t="s">
        <v>69</v>
      </c>
      <c r="D126" s="54">
        <v>250</v>
      </c>
      <c r="E126" s="55">
        <f t="shared" si="5"/>
        <v>250</v>
      </c>
    </row>
    <row r="127" spans="2:5">
      <c r="B127" s="47">
        <v>16222610</v>
      </c>
      <c r="C127" s="53" t="s">
        <v>70</v>
      </c>
      <c r="D127" s="54">
        <v>40000</v>
      </c>
      <c r="E127" s="55">
        <f>+D127</f>
        <v>40000</v>
      </c>
    </row>
    <row r="128" spans="2:5">
      <c r="B128" s="47">
        <v>16222699</v>
      </c>
      <c r="C128" s="53" t="s">
        <v>71</v>
      </c>
      <c r="D128" s="54">
        <v>9000</v>
      </c>
      <c r="E128" s="55">
        <f t="shared" si="5"/>
        <v>9000</v>
      </c>
    </row>
    <row r="129" spans="2:5">
      <c r="B129" s="47">
        <v>16222706</v>
      </c>
      <c r="C129" s="53" t="s">
        <v>60</v>
      </c>
      <c r="D129" s="54">
        <v>18000</v>
      </c>
      <c r="E129" s="55">
        <f t="shared" si="5"/>
        <v>18000</v>
      </c>
    </row>
    <row r="130" spans="2:5">
      <c r="B130" s="47">
        <v>16222709</v>
      </c>
      <c r="C130" s="53" t="s">
        <v>72</v>
      </c>
      <c r="D130" s="54">
        <v>245974.89</v>
      </c>
      <c r="E130" s="55">
        <f t="shared" si="5"/>
        <v>245974.89</v>
      </c>
    </row>
    <row r="131" spans="2:5">
      <c r="B131" s="47">
        <v>16222711</v>
      </c>
      <c r="C131" s="53" t="s">
        <v>73</v>
      </c>
      <c r="D131" s="54">
        <v>34621.08</v>
      </c>
      <c r="E131" s="55">
        <f t="shared" si="5"/>
        <v>34621.08</v>
      </c>
    </row>
    <row r="132" spans="2:5">
      <c r="B132" s="47">
        <v>16222712</v>
      </c>
      <c r="C132" s="53" t="s">
        <v>74</v>
      </c>
      <c r="D132" s="54">
        <v>1350000</v>
      </c>
      <c r="E132" s="55">
        <f t="shared" si="5"/>
        <v>1350000</v>
      </c>
    </row>
    <row r="133" spans="2:5">
      <c r="B133" s="47">
        <v>16222713</v>
      </c>
      <c r="C133" s="53" t="s">
        <v>75</v>
      </c>
      <c r="D133" s="54">
        <v>160000</v>
      </c>
      <c r="E133" s="55">
        <f t="shared" si="5"/>
        <v>160000</v>
      </c>
    </row>
    <row r="134" spans="2:5">
      <c r="B134" s="74"/>
      <c r="C134" s="1" t="s">
        <v>23</v>
      </c>
      <c r="D134" s="75">
        <f>SUM(D123:D133)</f>
        <v>1862145.97</v>
      </c>
      <c r="E134" s="29"/>
    </row>
    <row r="135" spans="2:5">
      <c r="B135" s="90"/>
      <c r="C135" s="91"/>
      <c r="D135" s="54"/>
      <c r="E135" s="29"/>
    </row>
    <row r="136" spans="2:5">
      <c r="B136" s="56">
        <v>16246200</v>
      </c>
      <c r="C136" s="57" t="s">
        <v>76</v>
      </c>
      <c r="D136" s="58">
        <v>390657.87</v>
      </c>
      <c r="E136" s="55">
        <f>+D136</f>
        <v>390657.87</v>
      </c>
    </row>
    <row r="137" spans="2:5">
      <c r="B137" s="56">
        <v>16246701</v>
      </c>
      <c r="C137" s="57" t="s">
        <v>77</v>
      </c>
      <c r="D137" s="58">
        <v>10000</v>
      </c>
      <c r="E137" s="55">
        <f>D137</f>
        <v>10000</v>
      </c>
    </row>
    <row r="138" spans="2:5">
      <c r="B138" s="81"/>
      <c r="C138" s="60" t="s">
        <v>23</v>
      </c>
      <c r="D138" s="61">
        <f>SUM(D136:D137)</f>
        <v>400657.87</v>
      </c>
      <c r="E138" s="29"/>
    </row>
    <row r="139" spans="2:5">
      <c r="B139" s="90"/>
      <c r="C139" s="91"/>
      <c r="D139" s="54"/>
      <c r="E139" s="29"/>
    </row>
    <row r="140" spans="2:5">
      <c r="B140" s="65">
        <v>16262701</v>
      </c>
      <c r="C140" s="66" t="s">
        <v>78</v>
      </c>
      <c r="D140" s="67">
        <v>25000</v>
      </c>
      <c r="E140" s="55">
        <f>+D140</f>
        <v>25000</v>
      </c>
    </row>
    <row r="141" spans="2:5">
      <c r="B141" s="65">
        <v>16262702</v>
      </c>
      <c r="C141" s="66" t="s">
        <v>79</v>
      </c>
      <c r="D141" s="67">
        <v>10000</v>
      </c>
      <c r="E141" s="55">
        <f>+D141</f>
        <v>10000</v>
      </c>
    </row>
    <row r="142" spans="2:5">
      <c r="B142" s="65">
        <v>16262705</v>
      </c>
      <c r="C142" s="66" t="s">
        <v>80</v>
      </c>
      <c r="D142" s="67">
        <v>150000</v>
      </c>
      <c r="E142" s="55">
        <f>+D142</f>
        <v>150000</v>
      </c>
    </row>
    <row r="143" spans="2:5">
      <c r="B143" s="65">
        <v>16262706</v>
      </c>
      <c r="C143" s="66" t="s">
        <v>81</v>
      </c>
      <c r="D143" s="67">
        <v>500000</v>
      </c>
      <c r="E143" s="55">
        <f>+D143</f>
        <v>500000</v>
      </c>
    </row>
    <row r="144" spans="2:5">
      <c r="B144" s="92"/>
      <c r="C144" s="69" t="s">
        <v>23</v>
      </c>
      <c r="D144" s="70">
        <f>SUM(D140:D143)</f>
        <v>685000</v>
      </c>
      <c r="E144" s="29"/>
    </row>
    <row r="145" spans="2:5">
      <c r="B145" s="71"/>
      <c r="C145" s="1"/>
      <c r="D145" s="64"/>
      <c r="E145" s="29"/>
    </row>
    <row r="146" spans="2:5">
      <c r="B146" s="44"/>
      <c r="C146" s="45" t="s">
        <v>82</v>
      </c>
      <c r="D146" s="46"/>
      <c r="E146" s="100">
        <f>SUM(D106+D121+D134+D138+D144)</f>
        <v>3678205.45</v>
      </c>
    </row>
    <row r="147" spans="2:5">
      <c r="B147" s="71"/>
      <c r="C147" s="48"/>
      <c r="D147" s="64"/>
      <c r="E147" s="29"/>
    </row>
    <row r="148" spans="2:5">
      <c r="B148" s="73">
        <v>16920300</v>
      </c>
      <c r="C148" s="53" t="s">
        <v>83</v>
      </c>
      <c r="D148" s="64">
        <v>1100</v>
      </c>
      <c r="E148" s="55">
        <f>SUM(D148)</f>
        <v>1100</v>
      </c>
    </row>
    <row r="149" spans="2:5">
      <c r="B149" s="47">
        <v>16921300</v>
      </c>
      <c r="C149" s="53" t="s">
        <v>84</v>
      </c>
      <c r="D149" s="54">
        <v>11000</v>
      </c>
      <c r="E149" s="55">
        <f>D149</f>
        <v>11000</v>
      </c>
    </row>
    <row r="150" spans="2:5">
      <c r="B150" s="47">
        <v>16921400</v>
      </c>
      <c r="C150" s="53" t="s">
        <v>85</v>
      </c>
      <c r="D150" s="54">
        <v>3000</v>
      </c>
      <c r="E150" s="55">
        <f t="shared" ref="E150:E161" si="6">D150</f>
        <v>3000</v>
      </c>
    </row>
    <row r="151" spans="2:5">
      <c r="B151" s="47">
        <v>16922000</v>
      </c>
      <c r="C151" s="53" t="s">
        <v>86</v>
      </c>
      <c r="D151" s="54">
        <v>500</v>
      </c>
      <c r="E151" s="55">
        <f t="shared" si="6"/>
        <v>500</v>
      </c>
    </row>
    <row r="152" spans="2:5">
      <c r="B152" s="47">
        <v>16922002</v>
      </c>
      <c r="C152" s="53" t="s">
        <v>56</v>
      </c>
      <c r="D152" s="54">
        <v>400</v>
      </c>
      <c r="E152" s="55">
        <f>+D152</f>
        <v>400</v>
      </c>
    </row>
    <row r="153" spans="2:5">
      <c r="B153" s="47">
        <v>16922103</v>
      </c>
      <c r="C153" s="53" t="s">
        <v>87</v>
      </c>
      <c r="D153" s="54">
        <v>15000</v>
      </c>
      <c r="E153" s="55">
        <f t="shared" si="6"/>
        <v>15000</v>
      </c>
    </row>
    <row r="154" spans="2:5">
      <c r="B154" s="47">
        <v>16922104</v>
      </c>
      <c r="C154" s="53" t="s">
        <v>88</v>
      </c>
      <c r="D154" s="54">
        <v>3500</v>
      </c>
      <c r="E154" s="55">
        <f t="shared" si="6"/>
        <v>3500</v>
      </c>
    </row>
    <row r="155" spans="2:5">
      <c r="B155" s="47">
        <v>16922110</v>
      </c>
      <c r="C155" s="53" t="s">
        <v>89</v>
      </c>
      <c r="D155" s="54">
        <v>5000</v>
      </c>
      <c r="E155" s="55">
        <f t="shared" si="6"/>
        <v>5000</v>
      </c>
    </row>
    <row r="156" spans="2:5">
      <c r="B156" s="47">
        <v>16922300</v>
      </c>
      <c r="C156" s="53" t="s">
        <v>90</v>
      </c>
      <c r="D156" s="54">
        <v>14312.88</v>
      </c>
      <c r="E156" s="55">
        <f t="shared" si="6"/>
        <v>14312.88</v>
      </c>
    </row>
    <row r="157" spans="2:5">
      <c r="B157" s="47">
        <v>16922400</v>
      </c>
      <c r="C157" s="53" t="s">
        <v>91</v>
      </c>
      <c r="D157" s="54">
        <v>5500</v>
      </c>
      <c r="E157" s="55">
        <f t="shared" si="6"/>
        <v>5500</v>
      </c>
    </row>
    <row r="158" spans="2:5">
      <c r="B158" s="47">
        <v>16922610</v>
      </c>
      <c r="C158" s="53" t="s">
        <v>92</v>
      </c>
      <c r="D158" s="54">
        <v>18900</v>
      </c>
      <c r="E158" s="55">
        <f t="shared" si="6"/>
        <v>18900</v>
      </c>
    </row>
    <row r="159" spans="2:5">
      <c r="B159" s="47">
        <v>16922699</v>
      </c>
      <c r="C159" s="53" t="s">
        <v>93</v>
      </c>
      <c r="D159" s="54">
        <v>7000</v>
      </c>
      <c r="E159" s="55">
        <f t="shared" si="6"/>
        <v>7000</v>
      </c>
    </row>
    <row r="160" spans="2:5">
      <c r="B160" s="47">
        <v>16922701</v>
      </c>
      <c r="C160" s="53" t="s">
        <v>94</v>
      </c>
      <c r="D160" s="54">
        <v>500</v>
      </c>
      <c r="E160" s="55">
        <f t="shared" si="6"/>
        <v>500</v>
      </c>
    </row>
    <row r="161" spans="2:5">
      <c r="B161" s="47">
        <v>16922707</v>
      </c>
      <c r="C161" s="53" t="s">
        <v>95</v>
      </c>
      <c r="D161" s="54">
        <v>1200</v>
      </c>
      <c r="E161" s="55">
        <f t="shared" si="6"/>
        <v>1200</v>
      </c>
    </row>
    <row r="162" spans="2:5">
      <c r="B162" s="71"/>
      <c r="C162" s="1" t="s">
        <v>23</v>
      </c>
      <c r="D162" s="75">
        <f>SUM(D148:D161)</f>
        <v>86912.88</v>
      </c>
      <c r="E162" s="29"/>
    </row>
    <row r="163" spans="2:5">
      <c r="B163" s="71"/>
      <c r="C163" s="1"/>
      <c r="D163" s="75"/>
      <c r="E163" s="29"/>
    </row>
    <row r="164" spans="2:5">
      <c r="B164" s="93">
        <v>16935800</v>
      </c>
      <c r="C164" s="94" t="s">
        <v>96</v>
      </c>
      <c r="D164" s="95">
        <v>7848</v>
      </c>
      <c r="E164" s="55">
        <f>D164</f>
        <v>7848</v>
      </c>
    </row>
    <row r="165" spans="2:5">
      <c r="B165" s="96"/>
      <c r="C165" s="34" t="s">
        <v>23</v>
      </c>
      <c r="D165" s="97">
        <f>SUM(D164)</f>
        <v>7848</v>
      </c>
      <c r="E165" s="29"/>
    </row>
    <row r="166" spans="2:5">
      <c r="B166" s="71"/>
      <c r="C166" s="98"/>
      <c r="D166" s="72"/>
      <c r="E166" s="29"/>
    </row>
    <row r="167" spans="2:5">
      <c r="B167" s="65">
        <v>16964800</v>
      </c>
      <c r="C167" s="66" t="s">
        <v>97</v>
      </c>
      <c r="D167" s="67">
        <v>49491.839999999997</v>
      </c>
      <c r="E167" s="55">
        <f>+D167</f>
        <v>49491.839999999997</v>
      </c>
    </row>
    <row r="168" spans="2:5">
      <c r="B168" s="68"/>
      <c r="C168" s="69" t="s">
        <v>23</v>
      </c>
      <c r="D168" s="70">
        <f>SUM(D167:D167)</f>
        <v>49491.839999999997</v>
      </c>
      <c r="E168" s="29"/>
    </row>
    <row r="169" spans="2:5">
      <c r="B169" s="71"/>
      <c r="C169" s="1"/>
      <c r="D169" s="64"/>
      <c r="E169" s="29"/>
    </row>
    <row r="170" spans="2:5">
      <c r="B170" s="44"/>
      <c r="C170" s="45" t="s">
        <v>98</v>
      </c>
      <c r="D170" s="46"/>
      <c r="E170" s="100">
        <f>SUM(D162+D165+D168)</f>
        <v>144252.72</v>
      </c>
    </row>
    <row r="171" spans="2:5">
      <c r="B171" s="71"/>
      <c r="C171" s="48"/>
      <c r="D171" s="64"/>
      <c r="E171" s="29"/>
    </row>
    <row r="172" spans="2:5">
      <c r="B172" s="76">
        <v>17012000</v>
      </c>
      <c r="C172" s="77" t="s">
        <v>41</v>
      </c>
      <c r="D172" s="78">
        <v>32187.83</v>
      </c>
      <c r="E172" s="55">
        <f>D172</f>
        <v>32187.83</v>
      </c>
    </row>
    <row r="173" spans="2:5">
      <c r="B173" s="76">
        <v>17012001</v>
      </c>
      <c r="C173" s="77" t="s">
        <v>42</v>
      </c>
      <c r="D173" s="78">
        <v>40613.85</v>
      </c>
      <c r="E173" s="55">
        <f t="shared" ref="E173:E185" si="7">D173</f>
        <v>40613.85</v>
      </c>
    </row>
    <row r="174" spans="2:5">
      <c r="B174" s="76">
        <v>17012003</v>
      </c>
      <c r="C174" s="77" t="s">
        <v>43</v>
      </c>
      <c r="D174" s="78">
        <v>156072.93</v>
      </c>
      <c r="E174" s="55">
        <f t="shared" si="7"/>
        <v>156072.93</v>
      </c>
    </row>
    <row r="175" spans="2:5">
      <c r="B175" s="76">
        <v>17012004</v>
      </c>
      <c r="C175" s="77" t="s">
        <v>54</v>
      </c>
      <c r="D175" s="78">
        <v>17726.84</v>
      </c>
      <c r="E175" s="55">
        <f t="shared" si="7"/>
        <v>17726.84</v>
      </c>
    </row>
    <row r="176" spans="2:5">
      <c r="B176" s="76">
        <v>17012006</v>
      </c>
      <c r="C176" s="77" t="s">
        <v>44</v>
      </c>
      <c r="D176" s="78">
        <v>47025.63</v>
      </c>
      <c r="E176" s="55">
        <f t="shared" si="7"/>
        <v>47025.63</v>
      </c>
    </row>
    <row r="177" spans="2:5">
      <c r="B177" s="76">
        <v>17012100</v>
      </c>
      <c r="C177" s="77" t="s">
        <v>45</v>
      </c>
      <c r="D177" s="78">
        <v>159421.42000000001</v>
      </c>
      <c r="E177" s="55">
        <f t="shared" si="7"/>
        <v>159421.42000000001</v>
      </c>
    </row>
    <row r="178" spans="2:5">
      <c r="B178" s="76">
        <v>17012101</v>
      </c>
      <c r="C178" s="77" t="s">
        <v>46</v>
      </c>
      <c r="D178" s="78">
        <v>193895.52</v>
      </c>
      <c r="E178" s="55">
        <f t="shared" si="7"/>
        <v>193895.52</v>
      </c>
    </row>
    <row r="179" spans="2:5">
      <c r="B179" s="76">
        <v>17012103</v>
      </c>
      <c r="C179" s="77" t="s">
        <v>47</v>
      </c>
      <c r="D179" s="78">
        <v>137962.70000000001</v>
      </c>
      <c r="E179" s="55">
        <f t="shared" si="7"/>
        <v>137962.70000000001</v>
      </c>
    </row>
    <row r="180" spans="2:5">
      <c r="B180" s="76">
        <v>17013000</v>
      </c>
      <c r="C180" s="77" t="s">
        <v>99</v>
      </c>
      <c r="D180" s="78">
        <v>1535546.06</v>
      </c>
      <c r="E180" s="55">
        <f t="shared" si="7"/>
        <v>1535546.06</v>
      </c>
    </row>
    <row r="181" spans="2:5">
      <c r="B181" s="76">
        <v>17013002</v>
      </c>
      <c r="C181" s="77" t="s">
        <v>100</v>
      </c>
      <c r="D181" s="78">
        <v>2164332.46</v>
      </c>
      <c r="E181" s="55">
        <f t="shared" si="7"/>
        <v>2164332.46</v>
      </c>
    </row>
    <row r="182" spans="2:5">
      <c r="B182" s="76">
        <v>17013100</v>
      </c>
      <c r="C182" s="77" t="s">
        <v>101</v>
      </c>
      <c r="D182" s="78">
        <v>60152.4</v>
      </c>
      <c r="E182" s="55">
        <f t="shared" si="7"/>
        <v>60152.4</v>
      </c>
    </row>
    <row r="183" spans="2:5">
      <c r="B183" s="76">
        <v>17015000</v>
      </c>
      <c r="C183" s="77" t="s">
        <v>48</v>
      </c>
      <c r="D183" s="78">
        <v>36483.120000000003</v>
      </c>
      <c r="E183" s="55">
        <f t="shared" si="7"/>
        <v>36483.120000000003</v>
      </c>
    </row>
    <row r="184" spans="2:5">
      <c r="B184" s="76">
        <v>17015100</v>
      </c>
      <c r="C184" s="77" t="s">
        <v>102</v>
      </c>
      <c r="D184" s="78">
        <v>70000</v>
      </c>
      <c r="E184" s="55">
        <f t="shared" si="7"/>
        <v>70000</v>
      </c>
    </row>
    <row r="185" spans="2:5">
      <c r="B185" s="76">
        <v>17016000</v>
      </c>
      <c r="C185" s="77" t="s">
        <v>49</v>
      </c>
      <c r="D185" s="78">
        <v>1550409</v>
      </c>
      <c r="E185" s="55">
        <f t="shared" si="7"/>
        <v>1550409</v>
      </c>
    </row>
    <row r="186" spans="2:5">
      <c r="B186" s="77"/>
      <c r="C186" s="3" t="s">
        <v>23</v>
      </c>
      <c r="D186" s="99">
        <f>SUM(D172:D185)</f>
        <v>6201829.7600000007</v>
      </c>
      <c r="E186" s="29"/>
    </row>
    <row r="187" spans="2:5">
      <c r="B187" s="71"/>
      <c r="C187" s="71"/>
      <c r="D187" s="72"/>
      <c r="E187" s="29"/>
    </row>
    <row r="188" spans="2:5">
      <c r="B188" s="47">
        <v>17020000</v>
      </c>
      <c r="C188" s="53" t="s">
        <v>103</v>
      </c>
      <c r="D188" s="54">
        <v>2000</v>
      </c>
      <c r="E188" s="55">
        <f>D188</f>
        <v>2000</v>
      </c>
    </row>
    <row r="189" spans="2:5">
      <c r="B189" s="47">
        <v>17020200</v>
      </c>
      <c r="C189" s="53" t="s">
        <v>104</v>
      </c>
      <c r="D189" s="54">
        <v>28400</v>
      </c>
      <c r="E189" s="55">
        <f t="shared" ref="E189:E207" si="8">D189</f>
        <v>28400</v>
      </c>
    </row>
    <row r="190" spans="2:5">
      <c r="B190" s="47">
        <v>17020500</v>
      </c>
      <c r="C190" s="53" t="s">
        <v>105</v>
      </c>
      <c r="D190" s="54">
        <v>100</v>
      </c>
      <c r="E190" s="55">
        <f t="shared" si="8"/>
        <v>100</v>
      </c>
    </row>
    <row r="191" spans="2:5">
      <c r="B191" s="47">
        <v>17021200</v>
      </c>
      <c r="C191" s="53" t="s">
        <v>106</v>
      </c>
      <c r="D191" s="54">
        <v>9000</v>
      </c>
      <c r="E191" s="55">
        <f t="shared" si="8"/>
        <v>9000</v>
      </c>
    </row>
    <row r="192" spans="2:5">
      <c r="B192" s="47">
        <v>17021300</v>
      </c>
      <c r="C192" s="53" t="s">
        <v>107</v>
      </c>
      <c r="D192" s="54">
        <v>6000</v>
      </c>
      <c r="E192" s="55">
        <f t="shared" si="8"/>
        <v>6000</v>
      </c>
    </row>
    <row r="193" spans="2:5">
      <c r="B193" s="47">
        <v>17021400</v>
      </c>
      <c r="C193" s="53" t="s">
        <v>108</v>
      </c>
      <c r="D193" s="54">
        <v>35000</v>
      </c>
      <c r="E193" s="55">
        <f t="shared" si="8"/>
        <v>35000</v>
      </c>
    </row>
    <row r="194" spans="2:5">
      <c r="B194" s="47">
        <v>17021500</v>
      </c>
      <c r="C194" s="53" t="s">
        <v>109</v>
      </c>
      <c r="D194" s="54">
        <v>800</v>
      </c>
      <c r="E194" s="55">
        <f t="shared" si="8"/>
        <v>800</v>
      </c>
    </row>
    <row r="195" spans="2:5">
      <c r="B195" s="47">
        <v>17021600</v>
      </c>
      <c r="C195" s="53" t="s">
        <v>110</v>
      </c>
      <c r="D195" s="54">
        <v>5000</v>
      </c>
      <c r="E195" s="55">
        <f t="shared" si="8"/>
        <v>5000</v>
      </c>
    </row>
    <row r="196" spans="2:5">
      <c r="B196" s="47">
        <v>17022000</v>
      </c>
      <c r="C196" s="53" t="s">
        <v>111</v>
      </c>
      <c r="D196" s="54">
        <v>2000</v>
      </c>
      <c r="E196" s="55">
        <f t="shared" si="8"/>
        <v>2000</v>
      </c>
    </row>
    <row r="197" spans="2:5">
      <c r="B197" s="47">
        <v>17022001</v>
      </c>
      <c r="C197" s="53" t="s">
        <v>112</v>
      </c>
      <c r="D197" s="54">
        <v>1000</v>
      </c>
      <c r="E197" s="55">
        <f t="shared" si="8"/>
        <v>1000</v>
      </c>
    </row>
    <row r="198" spans="2:5">
      <c r="B198" s="47">
        <v>17022002</v>
      </c>
      <c r="C198" s="53" t="s">
        <v>56</v>
      </c>
      <c r="D198" s="54">
        <v>1000</v>
      </c>
      <c r="E198" s="55">
        <f t="shared" si="8"/>
        <v>1000</v>
      </c>
    </row>
    <row r="199" spans="2:5">
      <c r="B199" s="47">
        <v>17022003</v>
      </c>
      <c r="C199" s="53" t="s">
        <v>113</v>
      </c>
      <c r="D199" s="54">
        <v>1000</v>
      </c>
      <c r="E199" s="55">
        <f t="shared" si="8"/>
        <v>1000</v>
      </c>
    </row>
    <row r="200" spans="2:5">
      <c r="B200" s="47">
        <v>17022103</v>
      </c>
      <c r="C200" s="53" t="s">
        <v>114</v>
      </c>
      <c r="D200" s="54">
        <v>38000</v>
      </c>
      <c r="E200" s="55">
        <f t="shared" si="8"/>
        <v>38000</v>
      </c>
    </row>
    <row r="201" spans="2:5">
      <c r="B201" s="47">
        <v>17022104</v>
      </c>
      <c r="C201" s="53" t="s">
        <v>115</v>
      </c>
      <c r="D201" s="54">
        <v>16000</v>
      </c>
      <c r="E201" s="55">
        <f t="shared" si="8"/>
        <v>16000</v>
      </c>
    </row>
    <row r="202" spans="2:5">
      <c r="B202" s="47">
        <v>17022199</v>
      </c>
      <c r="C202" s="53" t="s">
        <v>116</v>
      </c>
      <c r="D202" s="54">
        <v>14000</v>
      </c>
      <c r="E202" s="55">
        <f t="shared" si="8"/>
        <v>14000</v>
      </c>
    </row>
    <row r="203" spans="2:5">
      <c r="B203" s="47">
        <v>17022300</v>
      </c>
      <c r="C203" s="53" t="s">
        <v>90</v>
      </c>
      <c r="D203" s="54">
        <v>1500</v>
      </c>
      <c r="E203" s="55">
        <f t="shared" si="8"/>
        <v>1500</v>
      </c>
    </row>
    <row r="204" spans="2:5">
      <c r="B204" s="47">
        <v>17022699</v>
      </c>
      <c r="C204" s="53" t="s">
        <v>117</v>
      </c>
      <c r="D204" s="54">
        <v>15000</v>
      </c>
      <c r="E204" s="55">
        <f t="shared" si="8"/>
        <v>15000</v>
      </c>
    </row>
    <row r="205" spans="2:5">
      <c r="B205" s="47">
        <v>17022706</v>
      </c>
      <c r="C205" s="53" t="s">
        <v>118</v>
      </c>
      <c r="D205" s="54">
        <v>5000</v>
      </c>
      <c r="E205" s="55">
        <f t="shared" si="8"/>
        <v>5000</v>
      </c>
    </row>
    <row r="206" spans="2:5">
      <c r="B206" s="47">
        <v>17022709</v>
      </c>
      <c r="C206" s="53" t="s">
        <v>119</v>
      </c>
      <c r="D206" s="54">
        <v>18000</v>
      </c>
      <c r="E206" s="55">
        <f t="shared" si="8"/>
        <v>18000</v>
      </c>
    </row>
    <row r="207" spans="2:5">
      <c r="B207" s="47">
        <v>17023120</v>
      </c>
      <c r="C207" s="53" t="s">
        <v>120</v>
      </c>
      <c r="D207" s="54">
        <v>700</v>
      </c>
      <c r="E207" s="55">
        <f t="shared" si="8"/>
        <v>700</v>
      </c>
    </row>
    <row r="208" spans="2:5">
      <c r="B208" s="71"/>
      <c r="C208" s="1" t="s">
        <v>23</v>
      </c>
      <c r="D208" s="75">
        <f>SUM(D188:D207)</f>
        <v>199500</v>
      </c>
      <c r="E208" s="100"/>
    </row>
    <row r="209" spans="2:5">
      <c r="B209" s="71"/>
      <c r="C209" s="1"/>
      <c r="D209" s="64"/>
      <c r="E209" s="29"/>
    </row>
    <row r="210" spans="2:5">
      <c r="B210" s="44"/>
      <c r="C210" s="45" t="s">
        <v>121</v>
      </c>
      <c r="D210" s="46"/>
      <c r="E210" s="29"/>
    </row>
    <row r="211" spans="2:5">
      <c r="B211" s="71"/>
      <c r="C211" s="1"/>
      <c r="D211" s="64"/>
      <c r="E211" s="29"/>
    </row>
    <row r="212" spans="2:5">
      <c r="B212" s="73">
        <v>17221000</v>
      </c>
      <c r="C212" s="101" t="s">
        <v>122</v>
      </c>
      <c r="D212" s="64">
        <v>9000</v>
      </c>
      <c r="E212" s="51">
        <f>+D212</f>
        <v>9000</v>
      </c>
    </row>
    <row r="213" spans="2:5">
      <c r="B213" s="73">
        <v>17221900</v>
      </c>
      <c r="C213" s="101" t="s">
        <v>123</v>
      </c>
      <c r="D213" s="64">
        <v>100</v>
      </c>
      <c r="E213" s="51">
        <f>+D213</f>
        <v>100</v>
      </c>
    </row>
    <row r="214" spans="2:5">
      <c r="B214" s="73">
        <v>17222998</v>
      </c>
      <c r="C214" s="101" t="s">
        <v>124</v>
      </c>
      <c r="D214" s="64">
        <v>1000</v>
      </c>
      <c r="E214" s="51">
        <f>+D214</f>
        <v>1000</v>
      </c>
    </row>
    <row r="215" spans="2:5">
      <c r="B215" s="47">
        <v>17222701</v>
      </c>
      <c r="C215" s="53" t="s">
        <v>125</v>
      </c>
      <c r="D215" s="54">
        <v>1050000</v>
      </c>
      <c r="E215" s="55">
        <f>D215</f>
        <v>1050000</v>
      </c>
    </row>
    <row r="216" spans="2:5">
      <c r="B216" s="47">
        <v>17222707</v>
      </c>
      <c r="C216" s="53" t="s">
        <v>126</v>
      </c>
      <c r="D216" s="54">
        <v>50000</v>
      </c>
      <c r="E216" s="55">
        <f>+D216</f>
        <v>50000</v>
      </c>
    </row>
    <row r="217" spans="2:5">
      <c r="B217" s="47">
        <v>17222709</v>
      </c>
      <c r="C217" s="53" t="s">
        <v>127</v>
      </c>
      <c r="D217" s="54">
        <v>100000</v>
      </c>
      <c r="E217" s="55">
        <f>+D217</f>
        <v>100000</v>
      </c>
    </row>
    <row r="218" spans="2:5">
      <c r="B218" s="47">
        <v>17222799</v>
      </c>
      <c r="C218" s="53" t="s">
        <v>128</v>
      </c>
      <c r="D218" s="54">
        <v>500</v>
      </c>
      <c r="E218" s="55">
        <f>+D218</f>
        <v>500</v>
      </c>
    </row>
    <row r="219" spans="2:5">
      <c r="B219" s="47">
        <v>17223020</v>
      </c>
      <c r="C219" s="53" t="s">
        <v>129</v>
      </c>
      <c r="D219" s="54">
        <v>600</v>
      </c>
      <c r="E219" s="55">
        <f>D219</f>
        <v>600</v>
      </c>
    </row>
    <row r="220" spans="2:5">
      <c r="B220" s="47">
        <v>17223300</v>
      </c>
      <c r="C220" s="53" t="s">
        <v>130</v>
      </c>
      <c r="D220" s="54">
        <v>84000</v>
      </c>
      <c r="E220" s="55">
        <f>D220</f>
        <v>84000</v>
      </c>
    </row>
    <row r="221" spans="2:5">
      <c r="B221" s="71"/>
      <c r="C221" s="1" t="s">
        <v>23</v>
      </c>
      <c r="D221" s="75">
        <f>SUM(D212:D220)</f>
        <v>1295200</v>
      </c>
      <c r="E221" s="29"/>
    </row>
    <row r="222" spans="2:5">
      <c r="B222" s="71"/>
      <c r="C222" s="98"/>
      <c r="D222" s="72"/>
      <c r="E222" s="29"/>
    </row>
    <row r="223" spans="2:5">
      <c r="B223" s="93">
        <v>17235800</v>
      </c>
      <c r="C223" s="94" t="s">
        <v>96</v>
      </c>
      <c r="D223" s="95">
        <v>12400</v>
      </c>
      <c r="E223" s="55">
        <f>D223</f>
        <v>12400</v>
      </c>
    </row>
    <row r="224" spans="2:5">
      <c r="B224" s="96"/>
      <c r="C224" s="34" t="s">
        <v>23</v>
      </c>
      <c r="D224" s="97">
        <f>SUM(D223)</f>
        <v>12400</v>
      </c>
      <c r="E224" s="29"/>
    </row>
    <row r="225" spans="2:5">
      <c r="B225" s="71"/>
      <c r="C225" s="98"/>
      <c r="D225" s="72"/>
      <c r="E225" s="29"/>
    </row>
    <row r="226" spans="2:5">
      <c r="B226" s="71"/>
      <c r="C226" s="98"/>
      <c r="D226" s="72"/>
      <c r="E226" s="29"/>
    </row>
    <row r="227" spans="2:5">
      <c r="B227" s="65">
        <v>17260100</v>
      </c>
      <c r="C227" s="66" t="s">
        <v>131</v>
      </c>
      <c r="D227" s="67">
        <f>661000+25628</f>
        <v>686628</v>
      </c>
      <c r="E227" s="55">
        <f>+D227</f>
        <v>686628</v>
      </c>
    </row>
    <row r="228" spans="2:5">
      <c r="B228" s="65">
        <v>17260101</v>
      </c>
      <c r="C228" s="66" t="s">
        <v>132</v>
      </c>
      <c r="D228" s="67">
        <v>550000</v>
      </c>
      <c r="E228" s="55">
        <f>+D228</f>
        <v>550000</v>
      </c>
    </row>
    <row r="229" spans="2:5">
      <c r="B229" s="65">
        <v>17261100</v>
      </c>
      <c r="C229" s="66" t="s">
        <v>133</v>
      </c>
      <c r="D229" s="67">
        <v>20000</v>
      </c>
      <c r="E229" s="55">
        <f>+D229</f>
        <v>20000</v>
      </c>
    </row>
    <row r="230" spans="2:5">
      <c r="B230" s="65">
        <v>17261101</v>
      </c>
      <c r="C230" s="66" t="s">
        <v>134</v>
      </c>
      <c r="D230" s="67">
        <v>150000</v>
      </c>
      <c r="E230" s="55">
        <f>+D230</f>
        <v>150000</v>
      </c>
    </row>
    <row r="231" spans="2:5">
      <c r="B231" s="65">
        <v>17264800</v>
      </c>
      <c r="C231" s="66" t="s">
        <v>135</v>
      </c>
      <c r="D231" s="67">
        <v>87600</v>
      </c>
      <c r="E231" s="55">
        <f>+D231</f>
        <v>87600</v>
      </c>
    </row>
    <row r="232" spans="2:5">
      <c r="B232" s="68"/>
      <c r="C232" s="69" t="s">
        <v>23</v>
      </c>
      <c r="D232" s="70">
        <f>SUM(D227:D231)</f>
        <v>1494228</v>
      </c>
      <c r="E232" s="29"/>
    </row>
    <row r="233" spans="2:5">
      <c r="B233" s="62"/>
      <c r="C233" s="63"/>
      <c r="D233" s="64"/>
      <c r="E233" s="29"/>
    </row>
    <row r="234" spans="2:5">
      <c r="B234" s="84">
        <v>17278000</v>
      </c>
      <c r="C234" s="85" t="s">
        <v>136</v>
      </c>
      <c r="D234" s="86"/>
      <c r="E234" s="55">
        <f>+D234</f>
        <v>0</v>
      </c>
    </row>
    <row r="235" spans="2:5">
      <c r="B235" s="102"/>
      <c r="C235" s="88" t="s">
        <v>23</v>
      </c>
      <c r="D235" s="89"/>
      <c r="E235" s="29"/>
    </row>
    <row r="236" spans="2:5">
      <c r="B236" s="62"/>
      <c r="C236" s="63"/>
      <c r="D236" s="64"/>
      <c r="E236" s="29"/>
    </row>
    <row r="237" spans="2:5">
      <c r="B237" s="44"/>
      <c r="C237" s="45" t="s">
        <v>137</v>
      </c>
      <c r="D237" s="46"/>
      <c r="E237" s="29"/>
    </row>
    <row r="238" spans="2:5">
      <c r="B238" s="71"/>
      <c r="C238" s="71"/>
      <c r="D238" s="72"/>
      <c r="E238" s="29"/>
    </row>
    <row r="239" spans="2:5">
      <c r="B239" s="47">
        <v>17922611</v>
      </c>
      <c r="C239" s="53" t="s">
        <v>138</v>
      </c>
      <c r="D239" s="54">
        <v>500</v>
      </c>
      <c r="E239" s="55">
        <f>D239</f>
        <v>500</v>
      </c>
    </row>
    <row r="240" spans="2:5">
      <c r="B240" s="47">
        <v>17923300</v>
      </c>
      <c r="C240" s="53" t="s">
        <v>139</v>
      </c>
      <c r="D240" s="54">
        <v>800</v>
      </c>
      <c r="E240" s="55">
        <f>D240</f>
        <v>800</v>
      </c>
    </row>
    <row r="241" spans="2:5">
      <c r="B241" s="71"/>
      <c r="C241" s="1" t="s">
        <v>23</v>
      </c>
      <c r="D241" s="75">
        <f>SUM(D239:D240)</f>
        <v>1300</v>
      </c>
      <c r="E241" s="29"/>
    </row>
    <row r="242" spans="2:5">
      <c r="B242" s="71"/>
      <c r="C242" s="103"/>
      <c r="D242" s="64"/>
      <c r="E242" s="29"/>
    </row>
    <row r="243" spans="2:5">
      <c r="B243" s="56">
        <v>17948100</v>
      </c>
      <c r="C243" s="57" t="s">
        <v>140</v>
      </c>
      <c r="D243" s="58">
        <v>2000</v>
      </c>
      <c r="E243" s="55">
        <f>D243</f>
        <v>2000</v>
      </c>
    </row>
    <row r="244" spans="2:5">
      <c r="B244" s="56">
        <v>17948901</v>
      </c>
      <c r="C244" s="57" t="s">
        <v>141</v>
      </c>
      <c r="D244" s="58">
        <v>70300</v>
      </c>
      <c r="E244" s="55">
        <f>D244</f>
        <v>70300</v>
      </c>
    </row>
    <row r="245" spans="2:5">
      <c r="B245" s="56">
        <v>17948903</v>
      </c>
      <c r="C245" s="57" t="s">
        <v>142</v>
      </c>
      <c r="D245" s="58">
        <v>16000</v>
      </c>
      <c r="E245" s="55">
        <f>+D245</f>
        <v>16000</v>
      </c>
    </row>
    <row r="246" spans="2:5">
      <c r="B246" s="59"/>
      <c r="C246" s="60" t="s">
        <v>23</v>
      </c>
      <c r="D246" s="61">
        <f>SUM(D243:D245)</f>
        <v>88300</v>
      </c>
      <c r="E246" s="29"/>
    </row>
    <row r="247" spans="2:5">
      <c r="B247" s="71"/>
      <c r="C247" s="98"/>
      <c r="D247" s="72"/>
      <c r="E247" s="29"/>
    </row>
    <row r="248" spans="2:5">
      <c r="B248" s="65">
        <v>17962700</v>
      </c>
      <c r="C248" s="66" t="s">
        <v>143</v>
      </c>
      <c r="D248" s="67">
        <v>50000</v>
      </c>
      <c r="E248" s="55">
        <f>+D248</f>
        <v>50000</v>
      </c>
    </row>
    <row r="249" spans="2:5">
      <c r="B249" s="68"/>
      <c r="C249" s="69" t="s">
        <v>23</v>
      </c>
      <c r="D249" s="70">
        <f>SUM(D248)</f>
        <v>50000</v>
      </c>
      <c r="E249" s="29"/>
    </row>
    <row r="250" spans="2:5">
      <c r="B250" s="71"/>
      <c r="C250" s="98"/>
      <c r="D250" s="72"/>
      <c r="E250" s="100">
        <f>SUM(D186+D208+D221+D224+D232+D241+D246+D249)</f>
        <v>9342757.7600000016</v>
      </c>
    </row>
    <row r="251" spans="2:5">
      <c r="B251" s="44"/>
      <c r="C251" s="45" t="s">
        <v>144</v>
      </c>
      <c r="D251" s="46"/>
      <c r="E251" s="29"/>
    </row>
    <row r="252" spans="2:5">
      <c r="B252" s="71"/>
      <c r="C252" s="71"/>
      <c r="D252" s="72"/>
      <c r="E252" s="29"/>
    </row>
    <row r="253" spans="2:5">
      <c r="B253" s="76">
        <v>21116102</v>
      </c>
      <c r="C253" s="82" t="s">
        <v>145</v>
      </c>
      <c r="D253" s="78">
        <v>189900</v>
      </c>
      <c r="E253" s="55">
        <f>D253</f>
        <v>189900</v>
      </c>
    </row>
    <row r="254" spans="2:5">
      <c r="B254" s="76">
        <v>21116103</v>
      </c>
      <c r="C254" s="82" t="s">
        <v>146</v>
      </c>
      <c r="D254" s="78">
        <v>475583.7</v>
      </c>
      <c r="E254" s="55">
        <f>D254</f>
        <v>475583.7</v>
      </c>
    </row>
    <row r="255" spans="2:5">
      <c r="B255" s="76">
        <v>21116104</v>
      </c>
      <c r="C255" s="82" t="s">
        <v>147</v>
      </c>
      <c r="D255" s="78">
        <v>84104.66</v>
      </c>
      <c r="E255" s="55">
        <f>D255</f>
        <v>84104.66</v>
      </c>
    </row>
    <row r="256" spans="2:5">
      <c r="B256" s="76">
        <v>21116105</v>
      </c>
      <c r="C256" s="104" t="s">
        <v>148</v>
      </c>
      <c r="D256" s="78">
        <v>10000</v>
      </c>
      <c r="E256" s="55">
        <f>D256</f>
        <v>10000</v>
      </c>
    </row>
    <row r="257" spans="2:5">
      <c r="B257" s="77"/>
      <c r="C257" s="3" t="s">
        <v>23</v>
      </c>
      <c r="D257" s="99">
        <f>SUM(D253:D256)</f>
        <v>759588.36</v>
      </c>
      <c r="E257" s="29"/>
    </row>
    <row r="258" spans="2:5">
      <c r="B258" s="71"/>
      <c r="C258" s="71"/>
      <c r="D258" s="72"/>
      <c r="E258" s="29"/>
    </row>
    <row r="259" spans="2:5">
      <c r="B259" s="44"/>
      <c r="C259" s="45" t="s">
        <v>149</v>
      </c>
      <c r="D259" s="46"/>
      <c r="E259" s="29"/>
    </row>
    <row r="260" spans="2:5">
      <c r="B260" s="71"/>
      <c r="C260" s="98"/>
      <c r="D260" s="72"/>
      <c r="E260" s="29"/>
    </row>
    <row r="261" spans="2:5">
      <c r="B261" s="76">
        <v>22116008</v>
      </c>
      <c r="C261" s="77" t="s">
        <v>150</v>
      </c>
      <c r="D261" s="78">
        <v>20000</v>
      </c>
      <c r="E261" s="55">
        <f t="shared" ref="E261:E266" si="9">D261</f>
        <v>20000</v>
      </c>
    </row>
    <row r="262" spans="2:5">
      <c r="B262" s="76">
        <v>22116200</v>
      </c>
      <c r="C262" s="77" t="s">
        <v>151</v>
      </c>
      <c r="D262" s="78">
        <v>25000</v>
      </c>
      <c r="E262" s="55">
        <f t="shared" si="9"/>
        <v>25000</v>
      </c>
    </row>
    <row r="263" spans="2:5">
      <c r="B263" s="76">
        <v>22116204</v>
      </c>
      <c r="C263" s="77" t="s">
        <v>152</v>
      </c>
      <c r="D263" s="78">
        <v>10000</v>
      </c>
      <c r="E263" s="55">
        <f t="shared" si="9"/>
        <v>10000</v>
      </c>
    </row>
    <row r="264" spans="2:5">
      <c r="B264" s="76">
        <v>22116205</v>
      </c>
      <c r="C264" s="77" t="s">
        <v>153</v>
      </c>
      <c r="D264" s="78">
        <v>110000</v>
      </c>
      <c r="E264" s="55">
        <f t="shared" si="9"/>
        <v>110000</v>
      </c>
    </row>
    <row r="265" spans="2:5">
      <c r="B265" s="76">
        <v>22116206</v>
      </c>
      <c r="C265" s="77" t="s">
        <v>154</v>
      </c>
      <c r="D265" s="78">
        <v>105000</v>
      </c>
      <c r="E265" s="55">
        <f t="shared" si="9"/>
        <v>105000</v>
      </c>
    </row>
    <row r="266" spans="2:5">
      <c r="B266" s="76">
        <v>22116400</v>
      </c>
      <c r="C266" s="77" t="s">
        <v>155</v>
      </c>
      <c r="D266" s="78">
        <v>40000</v>
      </c>
      <c r="E266" s="55">
        <f t="shared" si="9"/>
        <v>40000</v>
      </c>
    </row>
    <row r="267" spans="2:5">
      <c r="B267" s="76"/>
      <c r="C267" s="3" t="s">
        <v>23</v>
      </c>
      <c r="D267" s="99">
        <f>SUM(D261:D266)</f>
        <v>310000</v>
      </c>
      <c r="E267" s="29"/>
    </row>
    <row r="268" spans="2:5">
      <c r="B268" s="47"/>
      <c r="C268" s="103"/>
      <c r="D268" s="64"/>
      <c r="E268" s="29"/>
    </row>
    <row r="269" spans="2:5">
      <c r="B269" s="56">
        <v>22148900</v>
      </c>
      <c r="C269" s="59" t="s">
        <v>156</v>
      </c>
      <c r="D269" s="105">
        <v>26613.9</v>
      </c>
      <c r="E269" s="55">
        <f>D269</f>
        <v>26613.9</v>
      </c>
    </row>
    <row r="270" spans="2:5">
      <c r="B270" s="59"/>
      <c r="C270" s="60" t="s">
        <v>23</v>
      </c>
      <c r="D270" s="61">
        <f>SUM(D269)</f>
        <v>26613.9</v>
      </c>
      <c r="E270" s="29"/>
    </row>
    <row r="271" spans="2:5">
      <c r="B271" s="62"/>
      <c r="C271" s="63"/>
      <c r="D271" s="64"/>
      <c r="E271" s="29"/>
    </row>
    <row r="272" spans="2:5">
      <c r="B272" s="44"/>
      <c r="C272" s="45" t="s">
        <v>157</v>
      </c>
      <c r="D272" s="46"/>
      <c r="E272" s="29"/>
    </row>
    <row r="273" spans="2:5">
      <c r="B273" s="62"/>
      <c r="C273" s="63"/>
      <c r="D273" s="64"/>
      <c r="E273" s="29"/>
    </row>
    <row r="274" spans="2:5">
      <c r="B274" s="76">
        <v>23012000</v>
      </c>
      <c r="C274" s="82" t="s">
        <v>41</v>
      </c>
      <c r="D274" s="78">
        <v>47419.54</v>
      </c>
      <c r="E274" s="55">
        <f>D274</f>
        <v>47419.54</v>
      </c>
    </row>
    <row r="275" spans="2:5">
      <c r="B275" s="76">
        <v>23012001</v>
      </c>
      <c r="C275" s="82" t="s">
        <v>42</v>
      </c>
      <c r="D275" s="78">
        <v>27132.13</v>
      </c>
      <c r="E275" s="55">
        <f>D275</f>
        <v>27132.13</v>
      </c>
    </row>
    <row r="276" spans="2:5">
      <c r="B276" s="76">
        <v>23012003</v>
      </c>
      <c r="C276" s="82" t="s">
        <v>43</v>
      </c>
      <c r="D276" s="78">
        <v>10603.82</v>
      </c>
      <c r="E276" s="55">
        <f t="shared" ref="E276:E287" si="10">D276</f>
        <v>10603.82</v>
      </c>
    </row>
    <row r="277" spans="2:5">
      <c r="B277" s="76">
        <v>23012004</v>
      </c>
      <c r="C277" s="82" t="s">
        <v>54</v>
      </c>
      <c r="D277" s="78">
        <v>40270.65</v>
      </c>
      <c r="E277" s="55">
        <f t="shared" si="10"/>
        <v>40270.65</v>
      </c>
    </row>
    <row r="278" spans="2:5">
      <c r="B278" s="76">
        <v>23012006</v>
      </c>
      <c r="C278" s="82" t="s">
        <v>44</v>
      </c>
      <c r="D278" s="78">
        <v>16424.060000000001</v>
      </c>
      <c r="E278" s="55">
        <f t="shared" si="10"/>
        <v>16424.060000000001</v>
      </c>
    </row>
    <row r="279" spans="2:5">
      <c r="B279" s="76">
        <v>23012100</v>
      </c>
      <c r="C279" s="82" t="s">
        <v>45</v>
      </c>
      <c r="D279" s="78">
        <v>79924.83</v>
      </c>
      <c r="E279" s="55">
        <f t="shared" si="10"/>
        <v>79924.83</v>
      </c>
    </row>
    <row r="280" spans="2:5">
      <c r="B280" s="76">
        <v>23012101</v>
      </c>
      <c r="C280" s="82" t="s">
        <v>46</v>
      </c>
      <c r="D280" s="78">
        <v>97854.54</v>
      </c>
      <c r="E280" s="55">
        <f t="shared" si="10"/>
        <v>97854.54</v>
      </c>
    </row>
    <row r="281" spans="2:5">
      <c r="B281" s="76">
        <v>23012103</v>
      </c>
      <c r="C281" s="82" t="s">
        <v>47</v>
      </c>
      <c r="D281" s="78">
        <v>64453.83</v>
      </c>
      <c r="E281" s="55">
        <f t="shared" si="10"/>
        <v>64453.83</v>
      </c>
    </row>
    <row r="282" spans="2:5">
      <c r="B282" s="76">
        <v>23013000</v>
      </c>
      <c r="C282" s="82" t="s">
        <v>158</v>
      </c>
      <c r="D282" s="78">
        <v>209839.96</v>
      </c>
      <c r="E282" s="55">
        <f t="shared" si="10"/>
        <v>209839.96</v>
      </c>
    </row>
    <row r="283" spans="2:5">
      <c r="B283" s="76">
        <v>23013002</v>
      </c>
      <c r="C283" s="82" t="s">
        <v>159</v>
      </c>
      <c r="D283" s="78">
        <v>316497.2</v>
      </c>
      <c r="E283" s="55">
        <f t="shared" si="10"/>
        <v>316497.2</v>
      </c>
    </row>
    <row r="284" spans="2:5">
      <c r="B284" s="76">
        <v>23013102</v>
      </c>
      <c r="C284" s="82" t="s">
        <v>160</v>
      </c>
      <c r="D284" s="78">
        <v>228452.21</v>
      </c>
      <c r="E284" s="55">
        <f t="shared" si="10"/>
        <v>228452.21</v>
      </c>
    </row>
    <row r="285" spans="2:5">
      <c r="B285" s="76">
        <v>23013104</v>
      </c>
      <c r="C285" s="82" t="s">
        <v>161</v>
      </c>
      <c r="D285" s="78">
        <v>486452.16</v>
      </c>
      <c r="E285" s="55">
        <f t="shared" si="10"/>
        <v>486452.16</v>
      </c>
    </row>
    <row r="286" spans="2:5">
      <c r="B286" s="76">
        <v>23015000</v>
      </c>
      <c r="C286" s="82" t="s">
        <v>48</v>
      </c>
      <c r="D286" s="78">
        <v>4307.4399999999996</v>
      </c>
      <c r="E286" s="55">
        <f t="shared" si="10"/>
        <v>4307.4399999999996</v>
      </c>
    </row>
    <row r="287" spans="2:5">
      <c r="B287" s="76">
        <v>23016000</v>
      </c>
      <c r="C287" s="82" t="s">
        <v>49</v>
      </c>
      <c r="D287" s="78">
        <v>492512.36</v>
      </c>
      <c r="E287" s="55">
        <f t="shared" si="10"/>
        <v>492512.36</v>
      </c>
    </row>
    <row r="288" spans="2:5">
      <c r="B288" s="77"/>
      <c r="C288" s="3" t="s">
        <v>23</v>
      </c>
      <c r="D288" s="79">
        <f>SUM(D274:D287)</f>
        <v>2122144.73</v>
      </c>
      <c r="E288" s="106"/>
    </row>
    <row r="289" spans="2:5">
      <c r="B289" s="71"/>
      <c r="C289" s="1"/>
      <c r="D289" s="72"/>
      <c r="E289" s="29"/>
    </row>
    <row r="290" spans="2:5">
      <c r="B290" s="47">
        <v>23022000</v>
      </c>
      <c r="C290" s="71" t="s">
        <v>162</v>
      </c>
      <c r="D290" s="54">
        <v>1000</v>
      </c>
      <c r="E290" s="55">
        <f>D290</f>
        <v>1000</v>
      </c>
    </row>
    <row r="291" spans="2:5">
      <c r="B291" s="47">
        <v>23022001</v>
      </c>
      <c r="C291" s="71" t="s">
        <v>163</v>
      </c>
      <c r="D291" s="54">
        <v>100</v>
      </c>
      <c r="E291" s="55">
        <f>D291</f>
        <v>100</v>
      </c>
    </row>
    <row r="292" spans="2:5">
      <c r="B292" s="47">
        <v>23022300</v>
      </c>
      <c r="C292" s="71" t="s">
        <v>164</v>
      </c>
      <c r="D292" s="54">
        <v>200</v>
      </c>
      <c r="E292" s="55">
        <f>D292</f>
        <v>200</v>
      </c>
    </row>
    <row r="293" spans="2:5">
      <c r="B293" s="47">
        <v>23022602</v>
      </c>
      <c r="C293" s="71" t="s">
        <v>165</v>
      </c>
      <c r="D293" s="54">
        <v>1000</v>
      </c>
      <c r="E293" s="55">
        <f>D293</f>
        <v>1000</v>
      </c>
    </row>
    <row r="294" spans="2:5">
      <c r="B294" s="107"/>
      <c r="C294" s="1" t="s">
        <v>23</v>
      </c>
      <c r="D294" s="52">
        <f>SUM(D290:D293)</f>
        <v>2300</v>
      </c>
      <c r="E294" s="29"/>
    </row>
    <row r="295" spans="2:5">
      <c r="B295" s="107"/>
      <c r="C295" s="1"/>
      <c r="D295" s="49"/>
      <c r="E295" s="29"/>
    </row>
    <row r="296" spans="2:5">
      <c r="B296" s="65">
        <v>23062700</v>
      </c>
      <c r="C296" s="68" t="s">
        <v>166</v>
      </c>
      <c r="D296" s="67">
        <v>5000</v>
      </c>
      <c r="E296" s="55">
        <f>D296</f>
        <v>5000</v>
      </c>
    </row>
    <row r="297" spans="2:5">
      <c r="B297" s="92"/>
      <c r="C297" s="69" t="s">
        <v>23</v>
      </c>
      <c r="D297" s="70">
        <f>SUM(D296)</f>
        <v>5000</v>
      </c>
      <c r="E297" s="29"/>
    </row>
    <row r="298" spans="2:5">
      <c r="B298" s="107"/>
      <c r="C298" s="1"/>
      <c r="D298" s="49"/>
      <c r="E298" s="29"/>
    </row>
    <row r="299" spans="2:5">
      <c r="B299" s="44"/>
      <c r="C299" s="45" t="s">
        <v>152</v>
      </c>
      <c r="D299" s="46"/>
      <c r="E299" s="29"/>
    </row>
    <row r="300" spans="2:5">
      <c r="B300" s="107"/>
      <c r="C300" s="108"/>
      <c r="D300" s="109"/>
      <c r="E300" s="29"/>
    </row>
    <row r="301" spans="2:5">
      <c r="B301" s="47">
        <v>23122608</v>
      </c>
      <c r="C301" s="110" t="s">
        <v>167</v>
      </c>
      <c r="D301" s="54">
        <v>9000</v>
      </c>
      <c r="E301" s="55">
        <f>+D301</f>
        <v>9000</v>
      </c>
    </row>
    <row r="302" spans="2:5">
      <c r="B302" s="47">
        <v>23122610</v>
      </c>
      <c r="C302" s="110" t="s">
        <v>168</v>
      </c>
      <c r="D302" s="54">
        <v>68655</v>
      </c>
      <c r="E302" s="55">
        <f>+D302</f>
        <v>68655</v>
      </c>
    </row>
    <row r="303" spans="2:5">
      <c r="B303" s="47">
        <v>23122615</v>
      </c>
      <c r="C303" s="110" t="s">
        <v>169</v>
      </c>
      <c r="D303" s="54">
        <v>187500</v>
      </c>
      <c r="E303" s="55">
        <f>D303</f>
        <v>187500</v>
      </c>
    </row>
    <row r="304" spans="2:5">
      <c r="B304" s="47">
        <v>23122616</v>
      </c>
      <c r="C304" s="110" t="s">
        <v>170</v>
      </c>
      <c r="D304" s="54">
        <v>85510</v>
      </c>
      <c r="E304" s="55">
        <f>D304</f>
        <v>85510</v>
      </c>
    </row>
    <row r="305" spans="2:5">
      <c r="B305" s="47">
        <v>23122707</v>
      </c>
      <c r="C305" s="110" t="s">
        <v>171</v>
      </c>
      <c r="D305" s="54">
        <v>30900</v>
      </c>
      <c r="E305" s="55">
        <f>+D305</f>
        <v>30900</v>
      </c>
    </row>
    <row r="306" spans="2:5">
      <c r="B306" s="111">
        <v>23122709</v>
      </c>
      <c r="C306" s="110" t="s">
        <v>172</v>
      </c>
      <c r="D306" s="54">
        <v>843630</v>
      </c>
      <c r="E306" s="55">
        <f>D306</f>
        <v>843630</v>
      </c>
    </row>
    <row r="307" spans="2:5">
      <c r="B307" s="111">
        <v>23122710</v>
      </c>
      <c r="C307" s="110" t="s">
        <v>173</v>
      </c>
      <c r="D307" s="54">
        <v>89700</v>
      </c>
      <c r="E307" s="55">
        <f>D307</f>
        <v>89700</v>
      </c>
    </row>
    <row r="308" spans="2:5">
      <c r="B308" s="111">
        <v>23122711</v>
      </c>
      <c r="C308" s="110" t="s">
        <v>174</v>
      </c>
      <c r="D308" s="54">
        <v>22800</v>
      </c>
      <c r="E308" s="55">
        <f>D308</f>
        <v>22800</v>
      </c>
    </row>
    <row r="309" spans="2:5">
      <c r="B309" s="111">
        <v>23122712</v>
      </c>
      <c r="C309" s="110" t="s">
        <v>175</v>
      </c>
      <c r="D309" s="54">
        <v>18800</v>
      </c>
      <c r="E309" s="55">
        <f>D309</f>
        <v>18800</v>
      </c>
    </row>
    <row r="310" spans="2:5">
      <c r="B310" s="111">
        <v>23122713</v>
      </c>
      <c r="C310" s="110" t="s">
        <v>176</v>
      </c>
      <c r="D310" s="54">
        <v>20000</v>
      </c>
      <c r="E310" s="55">
        <f>D310</f>
        <v>20000</v>
      </c>
    </row>
    <row r="311" spans="2:5">
      <c r="B311" s="107"/>
      <c r="C311" s="1" t="s">
        <v>23</v>
      </c>
      <c r="D311" s="52">
        <f>SUM(D301:D310)</f>
        <v>1376495</v>
      </c>
      <c r="E311" s="29"/>
    </row>
    <row r="312" spans="2:5">
      <c r="B312" s="107"/>
      <c r="C312" s="108"/>
      <c r="D312" s="109"/>
      <c r="E312" s="29"/>
    </row>
    <row r="313" spans="2:5">
      <c r="B313" s="56">
        <v>23146200</v>
      </c>
      <c r="C313" s="57" t="s">
        <v>177</v>
      </c>
      <c r="D313" s="58">
        <v>100000</v>
      </c>
      <c r="E313" s="55">
        <f>D313</f>
        <v>100000</v>
      </c>
    </row>
    <row r="314" spans="2:5">
      <c r="B314" s="56">
        <v>23146204</v>
      </c>
      <c r="C314" s="57" t="s">
        <v>178</v>
      </c>
      <c r="D314" s="58">
        <v>12000</v>
      </c>
      <c r="E314" s="55">
        <f t="shared" ref="E314:E333" si="11">D314</f>
        <v>12000</v>
      </c>
    </row>
    <row r="315" spans="2:5">
      <c r="B315" s="56">
        <v>23148000</v>
      </c>
      <c r="C315" s="57" t="s">
        <v>179</v>
      </c>
      <c r="D315" s="58">
        <v>40000</v>
      </c>
      <c r="E315" s="55">
        <f t="shared" si="11"/>
        <v>40000</v>
      </c>
    </row>
    <row r="316" spans="2:5">
      <c r="B316" s="56">
        <v>23148001</v>
      </c>
      <c r="C316" s="57" t="s">
        <v>180</v>
      </c>
      <c r="D316" s="58">
        <v>400000</v>
      </c>
      <c r="E316" s="55">
        <f t="shared" si="11"/>
        <v>400000</v>
      </c>
    </row>
    <row r="317" spans="2:5">
      <c r="B317" s="56">
        <v>23148002</v>
      </c>
      <c r="C317" s="57" t="s">
        <v>181</v>
      </c>
      <c r="D317" s="58">
        <v>20000</v>
      </c>
      <c r="E317" s="55">
        <f t="shared" si="11"/>
        <v>20000</v>
      </c>
    </row>
    <row r="318" spans="2:5">
      <c r="B318" s="56">
        <v>23148003</v>
      </c>
      <c r="C318" s="57" t="s">
        <v>182</v>
      </c>
      <c r="D318" s="58">
        <v>370000</v>
      </c>
      <c r="E318" s="55">
        <f t="shared" si="11"/>
        <v>370000</v>
      </c>
    </row>
    <row r="319" spans="2:5">
      <c r="B319" s="56">
        <v>23148004</v>
      </c>
      <c r="C319" s="57" t="s">
        <v>183</v>
      </c>
      <c r="D319" s="58">
        <v>80000</v>
      </c>
      <c r="E319" s="55">
        <f t="shared" si="11"/>
        <v>80000</v>
      </c>
    </row>
    <row r="320" spans="2:5">
      <c r="B320" s="56">
        <v>23148006</v>
      </c>
      <c r="C320" s="57" t="s">
        <v>184</v>
      </c>
      <c r="D320" s="58">
        <v>17533</v>
      </c>
      <c r="E320" s="55">
        <f t="shared" si="11"/>
        <v>17533</v>
      </c>
    </row>
    <row r="321" spans="2:5" ht="26.4">
      <c r="B321" s="56">
        <v>23148007</v>
      </c>
      <c r="C321" s="112" t="s">
        <v>185</v>
      </c>
      <c r="D321" s="58">
        <v>30000</v>
      </c>
      <c r="E321" s="55">
        <f t="shared" si="11"/>
        <v>30000</v>
      </c>
    </row>
    <row r="322" spans="2:5">
      <c r="B322" s="56">
        <v>23148101</v>
      </c>
      <c r="C322" s="112" t="s">
        <v>186</v>
      </c>
      <c r="D322" s="58">
        <v>2400</v>
      </c>
      <c r="E322" s="55">
        <f t="shared" si="11"/>
        <v>2400</v>
      </c>
    </row>
    <row r="323" spans="2:5">
      <c r="B323" s="56">
        <v>23148802</v>
      </c>
      <c r="C323" s="112" t="s">
        <v>187</v>
      </c>
      <c r="D323" s="58">
        <v>30000</v>
      </c>
      <c r="E323" s="55">
        <f t="shared" si="11"/>
        <v>30000</v>
      </c>
    </row>
    <row r="324" spans="2:5">
      <c r="B324" s="56">
        <v>23148900</v>
      </c>
      <c r="C324" s="57" t="s">
        <v>188</v>
      </c>
      <c r="D324" s="58">
        <v>33000</v>
      </c>
      <c r="E324" s="55">
        <f t="shared" si="11"/>
        <v>33000</v>
      </c>
    </row>
    <row r="325" spans="2:5">
      <c r="B325" s="56">
        <v>23148901</v>
      </c>
      <c r="C325" s="57" t="s">
        <v>189</v>
      </c>
      <c r="D325" s="58">
        <v>15000</v>
      </c>
      <c r="E325" s="55">
        <f t="shared" si="11"/>
        <v>15000</v>
      </c>
    </row>
    <row r="326" spans="2:5">
      <c r="B326" s="56">
        <v>23148903</v>
      </c>
      <c r="C326" s="57" t="s">
        <v>190</v>
      </c>
      <c r="D326" s="58">
        <v>18000</v>
      </c>
      <c r="E326" s="55">
        <f t="shared" si="11"/>
        <v>18000</v>
      </c>
    </row>
    <row r="327" spans="2:5">
      <c r="B327" s="56">
        <v>23148904</v>
      </c>
      <c r="C327" s="57" t="s">
        <v>191</v>
      </c>
      <c r="D327" s="58">
        <v>21000</v>
      </c>
      <c r="E327" s="55">
        <f t="shared" si="11"/>
        <v>21000</v>
      </c>
    </row>
    <row r="328" spans="2:5">
      <c r="B328" s="56">
        <v>23148905</v>
      </c>
      <c r="C328" s="57" t="s">
        <v>192</v>
      </c>
      <c r="D328" s="58">
        <v>10000</v>
      </c>
      <c r="E328" s="55">
        <f t="shared" si="11"/>
        <v>10000</v>
      </c>
    </row>
    <row r="329" spans="2:5">
      <c r="B329" s="56">
        <v>23148906</v>
      </c>
      <c r="C329" s="57" t="s">
        <v>193</v>
      </c>
      <c r="D329" s="58">
        <v>10000</v>
      </c>
      <c r="E329" s="55">
        <f t="shared" si="11"/>
        <v>10000</v>
      </c>
    </row>
    <row r="330" spans="2:5">
      <c r="B330" s="56">
        <v>23148907</v>
      </c>
      <c r="C330" s="57" t="s">
        <v>194</v>
      </c>
      <c r="D330" s="58">
        <v>3000</v>
      </c>
      <c r="E330" s="55">
        <f t="shared" si="11"/>
        <v>3000</v>
      </c>
    </row>
    <row r="331" spans="2:5">
      <c r="B331" s="56">
        <v>23148908</v>
      </c>
      <c r="C331" s="57" t="s">
        <v>195</v>
      </c>
      <c r="D331" s="58">
        <v>14400</v>
      </c>
      <c r="E331" s="55">
        <f t="shared" si="11"/>
        <v>14400</v>
      </c>
    </row>
    <row r="332" spans="2:5">
      <c r="B332" s="56">
        <v>23149000</v>
      </c>
      <c r="C332" s="57" t="s">
        <v>196</v>
      </c>
      <c r="D332" s="58">
        <v>9000</v>
      </c>
      <c r="E332" s="55">
        <f t="shared" si="11"/>
        <v>9000</v>
      </c>
    </row>
    <row r="333" spans="2:5">
      <c r="B333" s="56">
        <v>23149001</v>
      </c>
      <c r="C333" s="57" t="s">
        <v>197</v>
      </c>
      <c r="D333" s="58">
        <v>1600</v>
      </c>
      <c r="E333" s="55">
        <f t="shared" si="11"/>
        <v>1600</v>
      </c>
    </row>
    <row r="334" spans="2:5">
      <c r="B334" s="81"/>
      <c r="C334" s="60" t="s">
        <v>23</v>
      </c>
      <c r="D334" s="61">
        <f>SUM(D313:D333)</f>
        <v>1236933</v>
      </c>
      <c r="E334" s="29"/>
    </row>
    <row r="335" spans="2:5">
      <c r="B335" s="83"/>
      <c r="C335" s="108"/>
      <c r="D335" s="109"/>
      <c r="E335" s="29"/>
    </row>
    <row r="336" spans="2:5">
      <c r="B336" s="65">
        <v>23162702</v>
      </c>
      <c r="C336" s="113" t="s">
        <v>198</v>
      </c>
      <c r="D336" s="67">
        <v>1000</v>
      </c>
      <c r="E336" s="55">
        <f>D336</f>
        <v>1000</v>
      </c>
    </row>
    <row r="337" spans="2:5">
      <c r="B337" s="92"/>
      <c r="C337" s="69" t="s">
        <v>23</v>
      </c>
      <c r="D337" s="70">
        <f>SUM(D336)</f>
        <v>1000</v>
      </c>
      <c r="E337" s="29"/>
    </row>
    <row r="338" spans="2:5">
      <c r="B338" s="83"/>
      <c r="C338" s="108"/>
      <c r="D338" s="109"/>
      <c r="E338" s="29"/>
    </row>
    <row r="339" spans="2:5">
      <c r="B339" s="84">
        <v>23178900</v>
      </c>
      <c r="C339" s="114" t="s">
        <v>199</v>
      </c>
      <c r="D339" s="86">
        <v>15000</v>
      </c>
      <c r="E339" s="55">
        <f>D339</f>
        <v>15000</v>
      </c>
    </row>
    <row r="340" spans="2:5">
      <c r="B340" s="87"/>
      <c r="C340" s="88" t="s">
        <v>23</v>
      </c>
      <c r="D340" s="89">
        <f>SUM(D339)</f>
        <v>15000</v>
      </c>
      <c r="E340" s="29"/>
    </row>
    <row r="341" spans="2:5">
      <c r="B341" s="83"/>
      <c r="C341" s="108"/>
      <c r="D341" s="109"/>
      <c r="E341" s="29"/>
    </row>
    <row r="342" spans="2:5">
      <c r="B342" s="44"/>
      <c r="C342" s="45" t="s">
        <v>200</v>
      </c>
      <c r="D342" s="46"/>
      <c r="E342" s="29"/>
    </row>
    <row r="343" spans="2:5">
      <c r="B343" s="71"/>
      <c r="C343" s="71"/>
      <c r="D343" s="72"/>
      <c r="E343" s="29"/>
    </row>
    <row r="344" spans="2:5">
      <c r="B344" s="47">
        <v>23222606</v>
      </c>
      <c r="C344" s="71" t="s">
        <v>201</v>
      </c>
      <c r="D344" s="54">
        <v>1000</v>
      </c>
      <c r="E344" s="55">
        <f>D344</f>
        <v>1000</v>
      </c>
    </row>
    <row r="345" spans="2:5">
      <c r="B345" s="47">
        <v>23222612</v>
      </c>
      <c r="C345" s="71" t="s">
        <v>202</v>
      </c>
      <c r="D345" s="54">
        <v>4200</v>
      </c>
      <c r="E345" s="55">
        <f>D345</f>
        <v>4200</v>
      </c>
    </row>
    <row r="346" spans="2:5">
      <c r="B346" s="71"/>
      <c r="C346" s="1" t="s">
        <v>23</v>
      </c>
      <c r="D346" s="52">
        <f>SUM(D344:D345)</f>
        <v>5200</v>
      </c>
      <c r="E346" s="29"/>
    </row>
    <row r="347" spans="2:5">
      <c r="B347" s="107"/>
      <c r="C347" s="108"/>
      <c r="D347" s="109"/>
      <c r="E347" s="29"/>
    </row>
    <row r="348" spans="2:5">
      <c r="B348" s="44"/>
      <c r="C348" s="45" t="s">
        <v>203</v>
      </c>
      <c r="D348" s="46"/>
      <c r="E348" s="29"/>
    </row>
    <row r="349" spans="2:5">
      <c r="B349" s="71"/>
      <c r="C349" s="1"/>
      <c r="D349" s="49"/>
      <c r="E349" s="29"/>
    </row>
    <row r="350" spans="2:5">
      <c r="B350" s="73">
        <v>23322703</v>
      </c>
      <c r="C350" s="101" t="s">
        <v>204</v>
      </c>
      <c r="D350" s="49">
        <v>2098546.12</v>
      </c>
      <c r="E350" s="55">
        <f>D350</f>
        <v>2098546.12</v>
      </c>
    </row>
    <row r="351" spans="2:5">
      <c r="B351" s="73">
        <v>23322707</v>
      </c>
      <c r="C351" s="101" t="s">
        <v>205</v>
      </c>
      <c r="D351" s="49">
        <v>3669.6</v>
      </c>
      <c r="E351" s="55">
        <f>+D351</f>
        <v>3669.6</v>
      </c>
    </row>
    <row r="352" spans="2:5">
      <c r="B352" s="73">
        <v>23322709</v>
      </c>
      <c r="C352" s="101" t="s">
        <v>206</v>
      </c>
      <c r="D352" s="49">
        <v>80000</v>
      </c>
      <c r="E352" s="55">
        <f>+D352</f>
        <v>80000</v>
      </c>
    </row>
    <row r="353" spans="2:5">
      <c r="B353" s="62"/>
      <c r="C353" s="63" t="s">
        <v>23</v>
      </c>
      <c r="D353" s="75">
        <f>SUM(D350:D352)</f>
        <v>2182215.7200000002</v>
      </c>
      <c r="E353" s="29"/>
    </row>
    <row r="354" spans="2:5">
      <c r="B354" s="71"/>
      <c r="C354" s="1"/>
      <c r="D354" s="49"/>
      <c r="E354" s="29"/>
    </row>
    <row r="355" spans="2:5">
      <c r="B355" s="115">
        <v>23346203</v>
      </c>
      <c r="C355" s="57" t="s">
        <v>207</v>
      </c>
      <c r="D355" s="58">
        <v>216408.76</v>
      </c>
      <c r="E355" s="55">
        <f t="shared" ref="E355:E376" si="12">D355</f>
        <v>216408.76</v>
      </c>
    </row>
    <row r="356" spans="2:5">
      <c r="B356" s="56">
        <v>23346204</v>
      </c>
      <c r="C356" s="57" t="s">
        <v>208</v>
      </c>
      <c r="D356" s="58">
        <v>182238.95</v>
      </c>
      <c r="E356" s="55">
        <f t="shared" si="12"/>
        <v>182238.95</v>
      </c>
    </row>
    <row r="357" spans="2:5">
      <c r="B357" s="56">
        <v>23346205</v>
      </c>
      <c r="C357" s="57" t="s">
        <v>209</v>
      </c>
      <c r="D357" s="58">
        <v>33900</v>
      </c>
      <c r="E357" s="55">
        <f>+D357</f>
        <v>33900</v>
      </c>
    </row>
    <row r="358" spans="2:5">
      <c r="B358" s="56">
        <v>23346206</v>
      </c>
      <c r="C358" s="57" t="s">
        <v>210</v>
      </c>
      <c r="D358" s="58">
        <v>157419.98000000001</v>
      </c>
      <c r="E358" s="55">
        <f t="shared" si="12"/>
        <v>157419.98000000001</v>
      </c>
    </row>
    <row r="359" spans="2:5">
      <c r="B359" s="56">
        <v>23346207</v>
      </c>
      <c r="C359" s="57" t="s">
        <v>211</v>
      </c>
      <c r="D359" s="58">
        <v>18000</v>
      </c>
      <c r="E359" s="55">
        <f t="shared" si="12"/>
        <v>18000</v>
      </c>
    </row>
    <row r="360" spans="2:5">
      <c r="B360" s="56">
        <v>23346208</v>
      </c>
      <c r="C360" s="57" t="s">
        <v>212</v>
      </c>
      <c r="D360" s="58">
        <v>19435</v>
      </c>
      <c r="E360" s="55">
        <f t="shared" si="12"/>
        <v>19435</v>
      </c>
    </row>
    <row r="361" spans="2:5">
      <c r="B361" s="56">
        <v>23346209</v>
      </c>
      <c r="C361" s="57" t="s">
        <v>213</v>
      </c>
      <c r="D361" s="58">
        <v>18691</v>
      </c>
      <c r="E361" s="55">
        <f t="shared" si="12"/>
        <v>18691</v>
      </c>
    </row>
    <row r="362" spans="2:5">
      <c r="B362" s="56">
        <v>23346210</v>
      </c>
      <c r="C362" s="57" t="s">
        <v>214</v>
      </c>
      <c r="D362" s="58">
        <v>110000</v>
      </c>
      <c r="E362" s="55">
        <f t="shared" si="12"/>
        <v>110000</v>
      </c>
    </row>
    <row r="363" spans="2:5">
      <c r="B363" s="56">
        <v>23346211</v>
      </c>
      <c r="C363" s="57" t="s">
        <v>215</v>
      </c>
      <c r="D363" s="58">
        <v>159459.07999999999</v>
      </c>
      <c r="E363" s="55">
        <f t="shared" si="12"/>
        <v>159459.07999999999</v>
      </c>
    </row>
    <row r="364" spans="2:5">
      <c r="B364" s="56">
        <v>23346212</v>
      </c>
      <c r="C364" s="57" t="s">
        <v>216</v>
      </c>
      <c r="D364" s="58">
        <v>318918.17</v>
      </c>
      <c r="E364" s="55">
        <f t="shared" si="12"/>
        <v>318918.17</v>
      </c>
    </row>
    <row r="365" spans="2:5">
      <c r="B365" s="56">
        <v>23346213</v>
      </c>
      <c r="C365" s="57" t="s">
        <v>217</v>
      </c>
      <c r="D365" s="58">
        <v>136430.65</v>
      </c>
      <c r="E365" s="55">
        <f t="shared" si="12"/>
        <v>136430.65</v>
      </c>
    </row>
    <row r="366" spans="2:5">
      <c r="B366" s="56">
        <v>23346214</v>
      </c>
      <c r="C366" s="57" t="s">
        <v>218</v>
      </c>
      <c r="D366" s="58">
        <v>215012</v>
      </c>
      <c r="E366" s="55">
        <f t="shared" si="12"/>
        <v>215012</v>
      </c>
    </row>
    <row r="367" spans="2:5">
      <c r="B367" s="56">
        <v>23346215</v>
      </c>
      <c r="C367" s="57" t="s">
        <v>219</v>
      </c>
      <c r="D367" s="58">
        <v>188480</v>
      </c>
      <c r="E367" s="55">
        <f t="shared" si="12"/>
        <v>188480</v>
      </c>
    </row>
    <row r="368" spans="2:5">
      <c r="B368" s="56">
        <v>23346216</v>
      </c>
      <c r="C368" s="57" t="s">
        <v>220</v>
      </c>
      <c r="D368" s="58">
        <v>59520</v>
      </c>
      <c r="E368" s="55">
        <f t="shared" si="12"/>
        <v>59520</v>
      </c>
    </row>
    <row r="369" spans="2:5">
      <c r="B369" s="56">
        <v>23346217</v>
      </c>
      <c r="C369" s="57" t="s">
        <v>221</v>
      </c>
      <c r="D369" s="58">
        <v>10494.67</v>
      </c>
      <c r="E369" s="55">
        <f t="shared" si="12"/>
        <v>10494.67</v>
      </c>
    </row>
    <row r="370" spans="2:5">
      <c r="B370" s="56">
        <v>23346218</v>
      </c>
      <c r="C370" s="57" t="s">
        <v>222</v>
      </c>
      <c r="D370" s="58">
        <v>136679.21</v>
      </c>
      <c r="E370" s="55">
        <f t="shared" si="12"/>
        <v>136679.21</v>
      </c>
    </row>
    <row r="371" spans="2:5">
      <c r="B371" s="56">
        <v>23346219</v>
      </c>
      <c r="C371" s="57" t="s">
        <v>223</v>
      </c>
      <c r="D371" s="58">
        <v>296138.3</v>
      </c>
      <c r="E371" s="55">
        <f t="shared" si="12"/>
        <v>296138.3</v>
      </c>
    </row>
    <row r="372" spans="2:5">
      <c r="B372" s="56">
        <v>23346220</v>
      </c>
      <c r="C372" s="57" t="s">
        <v>224</v>
      </c>
      <c r="D372" s="58">
        <v>193628.89</v>
      </c>
      <c r="E372" s="55">
        <f t="shared" si="12"/>
        <v>193628.89</v>
      </c>
    </row>
    <row r="373" spans="2:5">
      <c r="B373" s="56">
        <v>23346221</v>
      </c>
      <c r="C373" s="57" t="s">
        <v>225</v>
      </c>
      <c r="D373" s="58">
        <v>81940</v>
      </c>
      <c r="E373" s="55">
        <f t="shared" si="12"/>
        <v>81940</v>
      </c>
    </row>
    <row r="374" spans="2:5">
      <c r="B374" s="56">
        <v>23346222</v>
      </c>
      <c r="C374" s="57" t="s">
        <v>226</v>
      </c>
      <c r="D374" s="58">
        <v>41979.92</v>
      </c>
      <c r="E374" s="55">
        <f t="shared" si="12"/>
        <v>41979.92</v>
      </c>
    </row>
    <row r="375" spans="2:5">
      <c r="B375" s="56">
        <v>23346223</v>
      </c>
      <c r="C375" s="57" t="s">
        <v>227</v>
      </c>
      <c r="D375" s="58">
        <v>445804.6</v>
      </c>
      <c r="E375" s="55">
        <f t="shared" si="12"/>
        <v>445804.6</v>
      </c>
    </row>
    <row r="376" spans="2:5">
      <c r="B376" s="56">
        <v>23348904</v>
      </c>
      <c r="C376" s="57" t="s">
        <v>228</v>
      </c>
      <c r="D376" s="58">
        <v>124000</v>
      </c>
      <c r="E376" s="55">
        <f t="shared" si="12"/>
        <v>124000</v>
      </c>
    </row>
    <row r="377" spans="2:5">
      <c r="B377" s="56">
        <v>23348905</v>
      </c>
      <c r="C377" s="57" t="s">
        <v>229</v>
      </c>
      <c r="D377" s="58">
        <v>74400</v>
      </c>
      <c r="E377" s="55">
        <f>+D377</f>
        <v>74400</v>
      </c>
    </row>
    <row r="378" spans="2:5">
      <c r="B378" s="56">
        <v>23348906</v>
      </c>
      <c r="C378" s="57" t="s">
        <v>230</v>
      </c>
      <c r="D378" s="58">
        <v>138880</v>
      </c>
      <c r="E378" s="55">
        <f>+D378</f>
        <v>138880</v>
      </c>
    </row>
    <row r="379" spans="2:5">
      <c r="B379" s="56">
        <v>23348907</v>
      </c>
      <c r="C379" s="57" t="s">
        <v>231</v>
      </c>
      <c r="D379" s="58">
        <v>136679.21</v>
      </c>
      <c r="E379" s="55">
        <f>+D379</f>
        <v>136679.21</v>
      </c>
    </row>
    <row r="380" spans="2:5">
      <c r="B380" s="56">
        <v>23348908</v>
      </c>
      <c r="C380" s="57" t="s">
        <v>232</v>
      </c>
      <c r="D380" s="58">
        <v>60000</v>
      </c>
      <c r="E380" s="55">
        <f>+D380</f>
        <v>60000</v>
      </c>
    </row>
    <row r="381" spans="2:5">
      <c r="B381" s="116"/>
      <c r="C381" s="60" t="s">
        <v>23</v>
      </c>
      <c r="D381" s="61">
        <f>SUM(D355:D380)</f>
        <v>3574538.3899999997</v>
      </c>
      <c r="E381" s="29"/>
    </row>
    <row r="382" spans="2:5">
      <c r="B382" s="71"/>
      <c r="C382" s="1"/>
      <c r="D382" s="49"/>
      <c r="E382" s="29"/>
    </row>
    <row r="383" spans="2:5">
      <c r="B383" s="65">
        <v>23362701</v>
      </c>
      <c r="C383" s="66" t="s">
        <v>233</v>
      </c>
      <c r="D383" s="67">
        <v>5000</v>
      </c>
      <c r="E383" s="55">
        <f>D383</f>
        <v>5000</v>
      </c>
    </row>
    <row r="384" spans="2:5">
      <c r="B384" s="117">
        <v>23365000</v>
      </c>
      <c r="C384" s="68" t="s">
        <v>234</v>
      </c>
      <c r="D384" s="118">
        <v>174959.02</v>
      </c>
      <c r="E384" s="119">
        <f>+D384</f>
        <v>174959.02</v>
      </c>
    </row>
    <row r="385" spans="2:5">
      <c r="B385" s="92"/>
      <c r="C385" s="69" t="s">
        <v>23</v>
      </c>
      <c r="D385" s="70">
        <f>SUM(D383:D384)</f>
        <v>179959.02</v>
      </c>
      <c r="E385" s="29"/>
    </row>
    <row r="386" spans="2:5">
      <c r="B386" s="83"/>
      <c r="C386" s="63"/>
      <c r="D386" s="75"/>
      <c r="E386" s="29"/>
    </row>
    <row r="387" spans="2:5">
      <c r="B387" s="84">
        <v>23376201</v>
      </c>
      <c r="C387" s="85" t="s">
        <v>235</v>
      </c>
      <c r="D387" s="86">
        <v>175000</v>
      </c>
      <c r="E387" s="55">
        <f>D387</f>
        <v>175000</v>
      </c>
    </row>
    <row r="388" spans="2:5">
      <c r="B388" s="120">
        <v>23376202</v>
      </c>
      <c r="C388" s="102" t="s">
        <v>236</v>
      </c>
      <c r="D388" s="121">
        <v>84250</v>
      </c>
      <c r="E388" s="119">
        <f>+D388</f>
        <v>84250</v>
      </c>
    </row>
    <row r="389" spans="2:5">
      <c r="B389" s="120">
        <v>23376204</v>
      </c>
      <c r="C389" s="102" t="s">
        <v>237</v>
      </c>
      <c r="D389" s="121">
        <v>75000</v>
      </c>
      <c r="E389" s="119">
        <f>+D389</f>
        <v>75000</v>
      </c>
    </row>
    <row r="390" spans="2:5">
      <c r="B390" s="120">
        <v>23376205</v>
      </c>
      <c r="C390" s="102" t="s">
        <v>238</v>
      </c>
      <c r="D390" s="121">
        <v>130000</v>
      </c>
      <c r="E390" s="119">
        <f>+D390</f>
        <v>130000</v>
      </c>
    </row>
    <row r="391" spans="2:5">
      <c r="B391" s="87"/>
      <c r="C391" s="88" t="s">
        <v>23</v>
      </c>
      <c r="D391" s="89">
        <f>SUM(D387:D390)</f>
        <v>464250</v>
      </c>
      <c r="E391" s="29"/>
    </row>
    <row r="392" spans="2:5">
      <c r="B392" s="83"/>
      <c r="C392" s="63"/>
      <c r="D392" s="75"/>
      <c r="E392" s="29"/>
    </row>
    <row r="393" spans="2:5">
      <c r="B393" s="83"/>
      <c r="C393" s="63"/>
      <c r="D393" s="75"/>
      <c r="E393" s="29"/>
    </row>
    <row r="394" spans="2:5">
      <c r="B394" s="83"/>
      <c r="C394" s="63"/>
      <c r="D394" s="75"/>
      <c r="E394" s="29"/>
    </row>
    <row r="395" spans="2:5">
      <c r="B395" s="44"/>
      <c r="C395" s="45" t="s">
        <v>239</v>
      </c>
      <c r="D395" s="46"/>
      <c r="E395" s="29"/>
    </row>
    <row r="396" spans="2:5">
      <c r="B396" s="71"/>
      <c r="C396" s="1"/>
      <c r="D396" s="49"/>
      <c r="E396" s="29"/>
    </row>
    <row r="397" spans="2:5">
      <c r="B397" s="122">
        <v>23512000</v>
      </c>
      <c r="C397" s="123" t="s">
        <v>41</v>
      </c>
      <c r="D397" s="124">
        <v>1031.42</v>
      </c>
      <c r="E397" s="125">
        <f>+D397</f>
        <v>1031.42</v>
      </c>
    </row>
    <row r="398" spans="2:5">
      <c r="B398" s="122">
        <v>23512001</v>
      </c>
      <c r="C398" s="123" t="s">
        <v>42</v>
      </c>
      <c r="D398" s="124">
        <v>13640.02</v>
      </c>
      <c r="E398" s="125">
        <f>+D398</f>
        <v>13640.02</v>
      </c>
    </row>
    <row r="399" spans="2:5">
      <c r="B399" s="76">
        <v>23512100</v>
      </c>
      <c r="C399" s="77" t="s">
        <v>45</v>
      </c>
      <c r="D399" s="78">
        <v>7726.32</v>
      </c>
      <c r="E399" s="55">
        <f t="shared" ref="E399:E404" si="13">D399</f>
        <v>7726.32</v>
      </c>
    </row>
    <row r="400" spans="2:5">
      <c r="B400" s="76">
        <v>23512101</v>
      </c>
      <c r="C400" s="77" t="s">
        <v>46</v>
      </c>
      <c r="D400" s="78">
        <v>8189.02</v>
      </c>
      <c r="E400" s="55">
        <f t="shared" si="13"/>
        <v>8189.02</v>
      </c>
    </row>
    <row r="401" spans="2:5">
      <c r="B401" s="76">
        <v>23512103</v>
      </c>
      <c r="C401" s="77" t="s">
        <v>47</v>
      </c>
      <c r="D401" s="78">
        <v>5252.65</v>
      </c>
      <c r="E401" s="55">
        <f t="shared" si="13"/>
        <v>5252.65</v>
      </c>
    </row>
    <row r="402" spans="2:5">
      <c r="B402" s="76">
        <v>23513000</v>
      </c>
      <c r="C402" s="77" t="s">
        <v>240</v>
      </c>
      <c r="D402" s="78">
        <v>1093651.44</v>
      </c>
      <c r="E402" s="55">
        <f t="shared" si="13"/>
        <v>1093651.44</v>
      </c>
    </row>
    <row r="403" spans="2:5">
      <c r="B403" s="76">
        <v>23513002</v>
      </c>
      <c r="C403" s="77" t="s">
        <v>159</v>
      </c>
      <c r="D403" s="78">
        <v>1678017.73</v>
      </c>
      <c r="E403" s="55">
        <f t="shared" si="13"/>
        <v>1678017.73</v>
      </c>
    </row>
    <row r="404" spans="2:5">
      <c r="B404" s="76">
        <v>23513100</v>
      </c>
      <c r="C404" s="77" t="s">
        <v>241</v>
      </c>
      <c r="D404" s="78">
        <v>599520.9</v>
      </c>
      <c r="E404" s="55">
        <f t="shared" si="13"/>
        <v>599520.9</v>
      </c>
    </row>
    <row r="405" spans="2:5">
      <c r="B405" s="76">
        <v>23515000</v>
      </c>
      <c r="C405" s="77" t="s">
        <v>48</v>
      </c>
      <c r="D405" s="126">
        <v>20319.88</v>
      </c>
      <c r="E405" s="55">
        <f>+D405</f>
        <v>20319.88</v>
      </c>
    </row>
    <row r="406" spans="2:5">
      <c r="B406" s="76">
        <v>23515100</v>
      </c>
      <c r="C406" s="77" t="s">
        <v>242</v>
      </c>
      <c r="D406" s="78">
        <v>127554.98</v>
      </c>
      <c r="E406" s="55">
        <f>D406</f>
        <v>127554.98</v>
      </c>
    </row>
    <row r="407" spans="2:5">
      <c r="B407" s="76">
        <v>23516000</v>
      </c>
      <c r="C407" s="77" t="s">
        <v>49</v>
      </c>
      <c r="D407" s="78">
        <v>1101981.55</v>
      </c>
      <c r="E407" s="55">
        <f>D407</f>
        <v>1101981.55</v>
      </c>
    </row>
    <row r="408" spans="2:5">
      <c r="B408" s="76"/>
      <c r="C408" s="3" t="s">
        <v>23</v>
      </c>
      <c r="D408" s="79">
        <f>SUM(D397:D407)</f>
        <v>4656885.9099999992</v>
      </c>
      <c r="E408" s="29"/>
    </row>
    <row r="409" spans="2:5">
      <c r="B409" s="80"/>
      <c r="C409" s="63"/>
      <c r="D409" s="127"/>
      <c r="E409" s="29"/>
    </row>
    <row r="410" spans="2:5">
      <c r="B410" s="47">
        <v>23522105</v>
      </c>
      <c r="C410" s="71" t="s">
        <v>243</v>
      </c>
      <c r="D410" s="54">
        <v>305000</v>
      </c>
      <c r="E410" s="55">
        <f>D410</f>
        <v>305000</v>
      </c>
    </row>
    <row r="411" spans="2:5">
      <c r="B411" s="47">
        <v>23522699</v>
      </c>
      <c r="C411" s="73" t="s">
        <v>21</v>
      </c>
      <c r="D411" s="54">
        <v>275000</v>
      </c>
      <c r="E411" s="55">
        <f>D411</f>
        <v>275000</v>
      </c>
    </row>
    <row r="412" spans="2:5">
      <c r="B412" s="71"/>
      <c r="C412" s="63" t="s">
        <v>23</v>
      </c>
      <c r="D412" s="52">
        <f>SUM(D410:D411)</f>
        <v>580000</v>
      </c>
      <c r="E412" s="29"/>
    </row>
    <row r="413" spans="2:5">
      <c r="B413" s="107"/>
      <c r="C413" s="91"/>
      <c r="D413" s="109"/>
      <c r="E413" s="29"/>
    </row>
    <row r="414" spans="2:5">
      <c r="B414" s="65">
        <v>23562500</v>
      </c>
      <c r="C414" s="66" t="s">
        <v>244</v>
      </c>
      <c r="D414" s="67">
        <v>5000</v>
      </c>
      <c r="E414" s="55">
        <f>D414</f>
        <v>5000</v>
      </c>
    </row>
    <row r="415" spans="2:5">
      <c r="B415" s="92"/>
      <c r="C415" s="69" t="s">
        <v>23</v>
      </c>
      <c r="D415" s="70">
        <f>SUM(D414:D414)</f>
        <v>5000</v>
      </c>
      <c r="E415" s="29"/>
    </row>
    <row r="416" spans="2:5">
      <c r="B416" s="80"/>
      <c r="C416" s="63"/>
      <c r="D416" s="127"/>
      <c r="E416" s="100">
        <f>SUM(D288+D294+D297+D311+D334+D337+D340+D346+D353+D381+D385+D391+D408+D412+D415)</f>
        <v>16406921.77</v>
      </c>
    </row>
    <row r="417" spans="2:5">
      <c r="B417" s="44"/>
      <c r="C417" s="45" t="s">
        <v>245</v>
      </c>
      <c r="D417" s="46"/>
      <c r="E417" s="29"/>
    </row>
    <row r="418" spans="2:5">
      <c r="B418" s="80"/>
      <c r="C418" s="80"/>
      <c r="D418" s="127"/>
      <c r="E418" s="29"/>
    </row>
    <row r="419" spans="2:5">
      <c r="B419" s="76">
        <v>24112000</v>
      </c>
      <c r="C419" s="76" t="s">
        <v>41</v>
      </c>
      <c r="D419" s="78">
        <v>16263.13</v>
      </c>
      <c r="E419" s="125">
        <f>+D419</f>
        <v>16263.13</v>
      </c>
    </row>
    <row r="420" spans="2:5">
      <c r="B420" s="76">
        <v>24112004</v>
      </c>
      <c r="C420" s="77" t="s">
        <v>54</v>
      </c>
      <c r="D420" s="78">
        <v>8863.42</v>
      </c>
      <c r="E420" s="55">
        <f>D420</f>
        <v>8863.42</v>
      </c>
    </row>
    <row r="421" spans="2:5">
      <c r="B421" s="76">
        <v>24112006</v>
      </c>
      <c r="C421" s="77" t="s">
        <v>44</v>
      </c>
      <c r="D421" s="78">
        <v>4526.54</v>
      </c>
      <c r="E421" s="55">
        <f>D421</f>
        <v>4526.54</v>
      </c>
    </row>
    <row r="422" spans="2:5">
      <c r="B422" s="76">
        <v>24112100</v>
      </c>
      <c r="C422" s="77" t="s">
        <v>45</v>
      </c>
      <c r="D422" s="78">
        <v>17757.66</v>
      </c>
      <c r="E422" s="55">
        <f>D422</f>
        <v>17757.66</v>
      </c>
    </row>
    <row r="423" spans="2:5">
      <c r="B423" s="76">
        <v>24112101</v>
      </c>
      <c r="C423" s="77" t="s">
        <v>46</v>
      </c>
      <c r="D423" s="78">
        <v>24046.400000000001</v>
      </c>
      <c r="E423" s="55">
        <f>D423</f>
        <v>24046.400000000001</v>
      </c>
    </row>
    <row r="424" spans="2:5">
      <c r="B424" s="76">
        <v>24112103</v>
      </c>
      <c r="C424" s="77" t="s">
        <v>246</v>
      </c>
      <c r="D424" s="78">
        <v>14153.44</v>
      </c>
      <c r="E424" s="55">
        <f>D424</f>
        <v>14153.44</v>
      </c>
    </row>
    <row r="425" spans="2:5">
      <c r="B425" s="76">
        <v>24113000</v>
      </c>
      <c r="C425" s="77" t="s">
        <v>99</v>
      </c>
      <c r="D425" s="78">
        <v>92962.52</v>
      </c>
      <c r="E425" s="55">
        <f t="shared" ref="E425:E430" si="14">D425</f>
        <v>92962.52</v>
      </c>
    </row>
    <row r="426" spans="2:5">
      <c r="B426" s="76">
        <v>24113002</v>
      </c>
      <c r="C426" s="77" t="s">
        <v>159</v>
      </c>
      <c r="D426" s="78">
        <v>150161.23000000001</v>
      </c>
      <c r="E426" s="55">
        <f t="shared" si="14"/>
        <v>150161.23000000001</v>
      </c>
    </row>
    <row r="427" spans="2:5">
      <c r="B427" s="76">
        <v>24114300</v>
      </c>
      <c r="C427" s="104" t="s">
        <v>247</v>
      </c>
      <c r="D427" s="78">
        <v>175000</v>
      </c>
      <c r="E427" s="55">
        <f t="shared" si="14"/>
        <v>175000</v>
      </c>
    </row>
    <row r="428" spans="2:5">
      <c r="B428" s="76">
        <v>24114301</v>
      </c>
      <c r="C428" s="104" t="s">
        <v>248</v>
      </c>
      <c r="D428" s="78">
        <v>360000</v>
      </c>
      <c r="E428" s="55">
        <f t="shared" si="14"/>
        <v>360000</v>
      </c>
    </row>
    <row r="429" spans="2:5">
      <c r="B429" s="76">
        <v>24115000</v>
      </c>
      <c r="C429" s="104" t="s">
        <v>249</v>
      </c>
      <c r="D429" s="78">
        <v>1310.96</v>
      </c>
      <c r="E429" s="55">
        <f t="shared" si="14"/>
        <v>1310.96</v>
      </c>
    </row>
    <row r="430" spans="2:5">
      <c r="B430" s="76">
        <v>24116000</v>
      </c>
      <c r="C430" s="77" t="s">
        <v>49</v>
      </c>
      <c r="D430" s="78">
        <v>188271.13</v>
      </c>
      <c r="E430" s="55">
        <f t="shared" si="14"/>
        <v>188271.13</v>
      </c>
    </row>
    <row r="431" spans="2:5">
      <c r="B431" s="77"/>
      <c r="C431" s="3" t="s">
        <v>23</v>
      </c>
      <c r="D431" s="79">
        <f>SUM(D419:D430)</f>
        <v>1053316.43</v>
      </c>
      <c r="E431" s="29"/>
    </row>
    <row r="432" spans="2:5">
      <c r="B432" s="71"/>
      <c r="C432" s="1"/>
      <c r="D432" s="72"/>
      <c r="E432" s="29"/>
    </row>
    <row r="433" spans="2:5">
      <c r="B433" s="47">
        <v>24121400</v>
      </c>
      <c r="C433" s="53" t="s">
        <v>250</v>
      </c>
      <c r="D433" s="54">
        <v>4000</v>
      </c>
      <c r="E433" s="55">
        <f>D433</f>
        <v>4000</v>
      </c>
    </row>
    <row r="434" spans="2:5">
      <c r="B434" s="47">
        <v>24122000</v>
      </c>
      <c r="C434" s="53" t="s">
        <v>39</v>
      </c>
      <c r="D434" s="54">
        <v>300</v>
      </c>
      <c r="E434" s="55">
        <f t="shared" ref="E434:E448" si="15">D434</f>
        <v>300</v>
      </c>
    </row>
    <row r="435" spans="2:5">
      <c r="B435" s="47">
        <v>24122103</v>
      </c>
      <c r="C435" s="53" t="s">
        <v>114</v>
      </c>
      <c r="D435" s="54">
        <v>600</v>
      </c>
      <c r="E435" s="55">
        <f>+D435</f>
        <v>600</v>
      </c>
    </row>
    <row r="436" spans="2:5">
      <c r="B436" s="47">
        <v>24122300</v>
      </c>
      <c r="C436" s="53" t="s">
        <v>69</v>
      </c>
      <c r="D436" s="54">
        <v>150</v>
      </c>
      <c r="E436" s="55">
        <f t="shared" si="15"/>
        <v>150</v>
      </c>
    </row>
    <row r="437" spans="2:5">
      <c r="B437" s="47">
        <v>24122502</v>
      </c>
      <c r="C437" s="53" t="s">
        <v>251</v>
      </c>
      <c r="D437" s="54">
        <v>750</v>
      </c>
      <c r="E437" s="55">
        <f>+D437</f>
        <v>750</v>
      </c>
    </row>
    <row r="438" spans="2:5">
      <c r="B438" s="47">
        <v>24122603</v>
      </c>
      <c r="C438" s="53" t="s">
        <v>252</v>
      </c>
      <c r="D438" s="54">
        <v>500</v>
      </c>
      <c r="E438" s="55">
        <f t="shared" si="15"/>
        <v>500</v>
      </c>
    </row>
    <row r="439" spans="2:5">
      <c r="B439" s="47">
        <v>24122611</v>
      </c>
      <c r="C439" s="53" t="s">
        <v>253</v>
      </c>
      <c r="D439" s="54">
        <v>11000</v>
      </c>
      <c r="E439" s="55">
        <f t="shared" si="15"/>
        <v>11000</v>
      </c>
    </row>
    <row r="440" spans="2:5">
      <c r="B440" s="47">
        <v>24122616</v>
      </c>
      <c r="C440" s="53" t="s">
        <v>254</v>
      </c>
      <c r="D440" s="54">
        <v>30000</v>
      </c>
      <c r="E440" s="55">
        <f>+D440</f>
        <v>30000</v>
      </c>
    </row>
    <row r="441" spans="2:5">
      <c r="B441" s="47">
        <v>24122617</v>
      </c>
      <c r="C441" s="53" t="s">
        <v>255</v>
      </c>
      <c r="D441" s="54">
        <v>20000</v>
      </c>
      <c r="E441" s="55">
        <f t="shared" si="15"/>
        <v>20000</v>
      </c>
    </row>
    <row r="442" spans="2:5">
      <c r="B442" s="47">
        <v>24122618</v>
      </c>
      <c r="C442" s="53" t="s">
        <v>256</v>
      </c>
      <c r="D442" s="54">
        <v>6000</v>
      </c>
      <c r="E442" s="55">
        <f t="shared" si="15"/>
        <v>6000</v>
      </c>
    </row>
    <row r="443" spans="2:5">
      <c r="B443" s="47">
        <v>24122619</v>
      </c>
      <c r="C443" s="53" t="s">
        <v>257</v>
      </c>
      <c r="D443" s="54">
        <v>9000</v>
      </c>
      <c r="E443" s="55">
        <f t="shared" si="15"/>
        <v>9000</v>
      </c>
    </row>
    <row r="444" spans="2:5">
      <c r="B444" s="47">
        <v>24122620</v>
      </c>
      <c r="C444" s="53" t="s">
        <v>258</v>
      </c>
      <c r="D444" s="54">
        <v>500</v>
      </c>
      <c r="E444" s="55">
        <f t="shared" si="15"/>
        <v>500</v>
      </c>
    </row>
    <row r="445" spans="2:5">
      <c r="B445" s="47">
        <v>24122621</v>
      </c>
      <c r="C445" s="53" t="s">
        <v>259</v>
      </c>
      <c r="D445" s="54">
        <v>20000</v>
      </c>
      <c r="E445" s="55">
        <f t="shared" si="15"/>
        <v>20000</v>
      </c>
    </row>
    <row r="446" spans="2:5">
      <c r="B446" s="47">
        <v>24122622</v>
      </c>
      <c r="C446" s="53" t="s">
        <v>260</v>
      </c>
      <c r="D446" s="54">
        <v>12000</v>
      </c>
      <c r="E446" s="55">
        <f t="shared" si="15"/>
        <v>12000</v>
      </c>
    </row>
    <row r="447" spans="2:5">
      <c r="B447" s="47">
        <v>24122699</v>
      </c>
      <c r="C447" s="53" t="s">
        <v>21</v>
      </c>
      <c r="D447" s="54">
        <v>2050</v>
      </c>
      <c r="E447" s="55">
        <f t="shared" si="15"/>
        <v>2050</v>
      </c>
    </row>
    <row r="448" spans="2:5">
      <c r="B448" s="47">
        <v>24125000</v>
      </c>
      <c r="C448" s="53" t="s">
        <v>261</v>
      </c>
      <c r="D448" s="54">
        <v>90550</v>
      </c>
      <c r="E448" s="55">
        <f t="shared" si="15"/>
        <v>90550</v>
      </c>
    </row>
    <row r="449" spans="2:5">
      <c r="B449" s="74"/>
      <c r="C449" s="1" t="s">
        <v>23</v>
      </c>
      <c r="D449" s="52">
        <f>SUM(D433:D448)</f>
        <v>207400</v>
      </c>
      <c r="E449" s="29"/>
    </row>
    <row r="450" spans="2:5">
      <c r="B450" s="74"/>
      <c r="C450" s="108"/>
      <c r="D450" s="46"/>
      <c r="E450" s="29"/>
    </row>
    <row r="451" spans="2:5">
      <c r="B451" s="93">
        <v>24135200</v>
      </c>
      <c r="C451" s="94" t="s">
        <v>262</v>
      </c>
      <c r="D451" s="95">
        <v>1800</v>
      </c>
      <c r="E451" s="55">
        <f>D451</f>
        <v>1800</v>
      </c>
    </row>
    <row r="452" spans="2:5">
      <c r="B452" s="128"/>
      <c r="C452" s="34" t="s">
        <v>23</v>
      </c>
      <c r="D452" s="97">
        <f>SUM(D451:D451)</f>
        <v>1800</v>
      </c>
      <c r="E452" s="29"/>
    </row>
    <row r="453" spans="2:5">
      <c r="B453" s="83"/>
      <c r="C453" s="108"/>
      <c r="D453" s="46"/>
      <c r="E453" s="29"/>
    </row>
    <row r="454" spans="2:5">
      <c r="B454" s="56">
        <v>24147000</v>
      </c>
      <c r="C454" s="57" t="s">
        <v>263</v>
      </c>
      <c r="D454" s="58">
        <v>10000</v>
      </c>
      <c r="E454" s="55">
        <f t="shared" ref="E454:E461" si="16">+D454</f>
        <v>10000</v>
      </c>
    </row>
    <row r="455" spans="2:5">
      <c r="B455" s="56">
        <v>24147001</v>
      </c>
      <c r="C455" s="57" t="s">
        <v>264</v>
      </c>
      <c r="D455" s="58">
        <v>90000</v>
      </c>
      <c r="E455" s="55">
        <f t="shared" si="16"/>
        <v>90000</v>
      </c>
    </row>
    <row r="456" spans="2:5">
      <c r="B456" s="56">
        <v>24148900</v>
      </c>
      <c r="C456" s="57" t="s">
        <v>265</v>
      </c>
      <c r="D456" s="58">
        <v>26600</v>
      </c>
      <c r="E456" s="55">
        <f t="shared" si="16"/>
        <v>26600</v>
      </c>
    </row>
    <row r="457" spans="2:5">
      <c r="B457" s="56">
        <v>24148901</v>
      </c>
      <c r="C457" s="57" t="s">
        <v>266</v>
      </c>
      <c r="D457" s="58">
        <v>39400</v>
      </c>
      <c r="E457" s="55">
        <f t="shared" si="16"/>
        <v>39400</v>
      </c>
    </row>
    <row r="458" spans="2:5">
      <c r="B458" s="56">
        <v>24148902</v>
      </c>
      <c r="C458" s="57" t="s">
        <v>267</v>
      </c>
      <c r="D458" s="58">
        <v>21800</v>
      </c>
      <c r="E458" s="55">
        <f t="shared" si="16"/>
        <v>21800</v>
      </c>
    </row>
    <row r="459" spans="2:5">
      <c r="B459" s="56">
        <v>24148904</v>
      </c>
      <c r="C459" s="57" t="s">
        <v>268</v>
      </c>
      <c r="D459" s="58">
        <v>30000</v>
      </c>
      <c r="E459" s="55">
        <f t="shared" si="16"/>
        <v>30000</v>
      </c>
    </row>
    <row r="460" spans="2:5">
      <c r="B460" s="56">
        <v>24148905</v>
      </c>
      <c r="C460" s="57" t="s">
        <v>269</v>
      </c>
      <c r="D460" s="58">
        <v>9000</v>
      </c>
      <c r="E460" s="55">
        <f t="shared" si="16"/>
        <v>9000</v>
      </c>
    </row>
    <row r="461" spans="2:5">
      <c r="B461" s="56">
        <v>24148906</v>
      </c>
      <c r="C461" s="57" t="s">
        <v>270</v>
      </c>
      <c r="D461" s="58">
        <v>3000</v>
      </c>
      <c r="E461" s="55">
        <f t="shared" si="16"/>
        <v>3000</v>
      </c>
    </row>
    <row r="462" spans="2:5">
      <c r="B462" s="81"/>
      <c r="C462" s="60" t="s">
        <v>23</v>
      </c>
      <c r="D462" s="61">
        <f>SUM(D454:D461)</f>
        <v>229800</v>
      </c>
      <c r="E462" s="29"/>
    </row>
    <row r="463" spans="2:5">
      <c r="B463" s="83"/>
      <c r="C463" s="108"/>
      <c r="D463" s="46"/>
      <c r="E463" s="29"/>
    </row>
    <row r="464" spans="2:5">
      <c r="B464" s="65">
        <v>24162600</v>
      </c>
      <c r="C464" s="129" t="s">
        <v>271</v>
      </c>
      <c r="D464" s="67">
        <v>1100</v>
      </c>
      <c r="E464" s="55">
        <f>+D464</f>
        <v>1100</v>
      </c>
    </row>
    <row r="465" spans="2:5">
      <c r="B465" s="65">
        <v>24162702</v>
      </c>
      <c r="C465" s="129" t="s">
        <v>272</v>
      </c>
      <c r="D465" s="67">
        <v>1000</v>
      </c>
      <c r="E465" s="55">
        <f>D465</f>
        <v>1000</v>
      </c>
    </row>
    <row r="466" spans="2:5">
      <c r="B466" s="65">
        <v>24162703</v>
      </c>
      <c r="C466" s="129" t="s">
        <v>273</v>
      </c>
      <c r="D466" s="67">
        <v>300</v>
      </c>
      <c r="E466" s="55">
        <f>D466</f>
        <v>300</v>
      </c>
    </row>
    <row r="467" spans="2:5">
      <c r="B467" s="92"/>
      <c r="C467" s="69" t="s">
        <v>23</v>
      </c>
      <c r="D467" s="70">
        <f>SUM(D464:D466)</f>
        <v>2400</v>
      </c>
      <c r="E467" s="29"/>
    </row>
    <row r="468" spans="2:5">
      <c r="B468" s="107"/>
      <c r="C468" s="91"/>
      <c r="D468" s="46"/>
      <c r="E468" s="29"/>
    </row>
    <row r="469" spans="2:5">
      <c r="B469" s="84">
        <v>24177000</v>
      </c>
      <c r="C469" s="85" t="s">
        <v>274</v>
      </c>
      <c r="D469" s="86">
        <v>100000</v>
      </c>
      <c r="E469" s="55">
        <f>D469</f>
        <v>100000</v>
      </c>
    </row>
    <row r="470" spans="2:5">
      <c r="B470" s="102"/>
      <c r="C470" s="88" t="s">
        <v>23</v>
      </c>
      <c r="D470" s="89">
        <f>SUM(D469)</f>
        <v>100000</v>
      </c>
      <c r="E470" s="29"/>
    </row>
    <row r="471" spans="2:5">
      <c r="B471" s="71"/>
      <c r="C471" s="1"/>
      <c r="D471" s="49"/>
      <c r="E471" s="100">
        <f>SUM(D431+D449+D452+D462+D467+D470)</f>
        <v>1594716.43</v>
      </c>
    </row>
    <row r="472" spans="2:5">
      <c r="B472" s="44"/>
      <c r="C472" s="45" t="s">
        <v>275</v>
      </c>
      <c r="D472" s="46"/>
      <c r="E472" s="29"/>
    </row>
    <row r="473" spans="2:5">
      <c r="B473" s="71"/>
      <c r="C473" s="1"/>
      <c r="D473" s="49"/>
      <c r="E473" s="29"/>
    </row>
    <row r="474" spans="2:5">
      <c r="B474" s="76">
        <v>31212000</v>
      </c>
      <c r="C474" s="77" t="s">
        <v>41</v>
      </c>
      <c r="D474" s="78">
        <v>80706.86</v>
      </c>
      <c r="E474" s="55">
        <f>D474</f>
        <v>80706.86</v>
      </c>
    </row>
    <row r="475" spans="2:5">
      <c r="B475" s="76">
        <v>31212001</v>
      </c>
      <c r="C475" s="77" t="s">
        <v>42</v>
      </c>
      <c r="D475" s="78">
        <v>111497.51</v>
      </c>
      <c r="E475" s="55">
        <f t="shared" ref="E475:E486" si="17">D475</f>
        <v>111497.51</v>
      </c>
    </row>
    <row r="476" spans="2:5">
      <c r="B476" s="76">
        <v>31212004</v>
      </c>
      <c r="C476" s="77" t="s">
        <v>54</v>
      </c>
      <c r="D476" s="78">
        <v>230219.71</v>
      </c>
      <c r="E476" s="55">
        <f t="shared" si="17"/>
        <v>230219.71</v>
      </c>
    </row>
    <row r="477" spans="2:5">
      <c r="B477" s="76">
        <v>31212006</v>
      </c>
      <c r="C477" s="77" t="s">
        <v>44</v>
      </c>
      <c r="D477" s="78">
        <v>106844.92</v>
      </c>
      <c r="E477" s="55">
        <f t="shared" si="17"/>
        <v>106844.92</v>
      </c>
    </row>
    <row r="478" spans="2:5">
      <c r="B478" s="76">
        <v>31212100</v>
      </c>
      <c r="C478" s="77" t="s">
        <v>45</v>
      </c>
      <c r="D478" s="78">
        <v>273080.38</v>
      </c>
      <c r="E478" s="55">
        <f t="shared" si="17"/>
        <v>273080.38</v>
      </c>
    </row>
    <row r="479" spans="2:5">
      <c r="B479" s="76">
        <v>31212101</v>
      </c>
      <c r="C479" s="77" t="s">
        <v>46</v>
      </c>
      <c r="D479" s="78">
        <v>299443.48</v>
      </c>
      <c r="E479" s="55">
        <f t="shared" si="17"/>
        <v>299443.48</v>
      </c>
    </row>
    <row r="480" spans="2:5">
      <c r="B480" s="76">
        <v>31212103</v>
      </c>
      <c r="C480" s="77" t="s">
        <v>47</v>
      </c>
      <c r="D480" s="78">
        <v>245224.05</v>
      </c>
      <c r="E480" s="55">
        <f t="shared" si="17"/>
        <v>245224.05</v>
      </c>
    </row>
    <row r="481" spans="2:5">
      <c r="B481" s="76">
        <v>31213000</v>
      </c>
      <c r="C481" s="77" t="s">
        <v>276</v>
      </c>
      <c r="D481" s="78">
        <v>916537.74</v>
      </c>
      <c r="E481" s="55">
        <f t="shared" si="17"/>
        <v>916537.74</v>
      </c>
    </row>
    <row r="482" spans="2:5">
      <c r="B482" s="76">
        <v>31213002</v>
      </c>
      <c r="C482" s="77" t="s">
        <v>159</v>
      </c>
      <c r="D482" s="78">
        <v>1370736.74</v>
      </c>
      <c r="E482" s="55">
        <f t="shared" si="17"/>
        <v>1370736.74</v>
      </c>
    </row>
    <row r="483" spans="2:5">
      <c r="B483" s="76">
        <v>31213100</v>
      </c>
      <c r="C483" s="77" t="s">
        <v>277</v>
      </c>
      <c r="D483" s="78">
        <v>200859.44</v>
      </c>
      <c r="E483" s="55">
        <f t="shared" si="17"/>
        <v>200859.44</v>
      </c>
    </row>
    <row r="484" spans="2:5">
      <c r="B484" s="76">
        <v>31215000</v>
      </c>
      <c r="C484" s="77" t="s">
        <v>48</v>
      </c>
      <c r="D484" s="78">
        <v>25832.23</v>
      </c>
      <c r="E484" s="55">
        <f t="shared" si="17"/>
        <v>25832.23</v>
      </c>
    </row>
    <row r="485" spans="2:5">
      <c r="B485" s="76">
        <v>31215100</v>
      </c>
      <c r="C485" s="77" t="s">
        <v>278</v>
      </c>
      <c r="D485" s="78">
        <v>182341.6</v>
      </c>
      <c r="E485" s="55">
        <f t="shared" si="17"/>
        <v>182341.6</v>
      </c>
    </row>
    <row r="486" spans="2:5">
      <c r="B486" s="76">
        <v>31216000</v>
      </c>
      <c r="C486" s="77" t="s">
        <v>49</v>
      </c>
      <c r="D486" s="78">
        <v>1493695.99</v>
      </c>
      <c r="E486" s="55">
        <f t="shared" si="17"/>
        <v>1493695.99</v>
      </c>
    </row>
    <row r="487" spans="2:5">
      <c r="B487" s="77"/>
      <c r="C487" s="3" t="s">
        <v>23</v>
      </c>
      <c r="D487" s="79">
        <f>SUM(D474:D486)</f>
        <v>5537020.6499999994</v>
      </c>
      <c r="E487" s="29"/>
    </row>
    <row r="488" spans="2:5">
      <c r="B488" s="71"/>
      <c r="C488" s="1"/>
      <c r="D488" s="72"/>
      <c r="E488" s="29"/>
    </row>
    <row r="489" spans="2:5">
      <c r="B489" s="47">
        <v>31221300</v>
      </c>
      <c r="C489" s="53" t="s">
        <v>279</v>
      </c>
      <c r="D489" s="54">
        <v>4000</v>
      </c>
      <c r="E489" s="55">
        <f>D489</f>
        <v>4000</v>
      </c>
    </row>
    <row r="490" spans="2:5">
      <c r="B490" s="47">
        <v>31221400</v>
      </c>
      <c r="C490" s="53" t="s">
        <v>280</v>
      </c>
      <c r="D490" s="54">
        <v>500</v>
      </c>
      <c r="E490" s="55">
        <f t="shared" ref="E490:E504" si="18">D490</f>
        <v>500</v>
      </c>
    </row>
    <row r="491" spans="2:5">
      <c r="B491" s="47">
        <v>31221500</v>
      </c>
      <c r="C491" s="53" t="s">
        <v>281</v>
      </c>
      <c r="D491" s="54">
        <v>6000</v>
      </c>
      <c r="E491" s="55">
        <f t="shared" si="18"/>
        <v>6000</v>
      </c>
    </row>
    <row r="492" spans="2:5">
      <c r="B492" s="47">
        <v>31221900</v>
      </c>
      <c r="C492" s="53" t="s">
        <v>282</v>
      </c>
      <c r="D492" s="54">
        <v>8000</v>
      </c>
      <c r="E492" s="55">
        <f t="shared" si="18"/>
        <v>8000</v>
      </c>
    </row>
    <row r="493" spans="2:5">
      <c r="B493" s="47">
        <v>31222000</v>
      </c>
      <c r="C493" s="53" t="s">
        <v>283</v>
      </c>
      <c r="D493" s="54">
        <v>950</v>
      </c>
      <c r="E493" s="55">
        <f t="shared" si="18"/>
        <v>950</v>
      </c>
    </row>
    <row r="494" spans="2:5">
      <c r="B494" s="47">
        <v>31222001</v>
      </c>
      <c r="C494" s="53" t="s">
        <v>284</v>
      </c>
      <c r="D494" s="54">
        <v>237</v>
      </c>
      <c r="E494" s="55">
        <f t="shared" si="18"/>
        <v>237</v>
      </c>
    </row>
    <row r="495" spans="2:5">
      <c r="B495" s="47">
        <v>31222002</v>
      </c>
      <c r="C495" s="53" t="s">
        <v>56</v>
      </c>
      <c r="D495" s="54">
        <v>300</v>
      </c>
      <c r="E495" s="55">
        <f t="shared" si="18"/>
        <v>300</v>
      </c>
    </row>
    <row r="496" spans="2:5">
      <c r="B496" s="47">
        <v>31222102</v>
      </c>
      <c r="C496" s="53" t="s">
        <v>285</v>
      </c>
      <c r="D496" s="54">
        <v>9000</v>
      </c>
      <c r="E496" s="55">
        <f t="shared" si="18"/>
        <v>9000</v>
      </c>
    </row>
    <row r="497" spans="2:5">
      <c r="B497" s="47">
        <v>31222103</v>
      </c>
      <c r="C497" s="53" t="s">
        <v>286</v>
      </c>
      <c r="D497" s="54">
        <v>1200</v>
      </c>
      <c r="E497" s="55">
        <f t="shared" si="18"/>
        <v>1200</v>
      </c>
    </row>
    <row r="498" spans="2:5">
      <c r="B498" s="47">
        <v>31222104</v>
      </c>
      <c r="C498" s="53" t="s">
        <v>287</v>
      </c>
      <c r="D498" s="54">
        <v>8000</v>
      </c>
      <c r="E498" s="55">
        <f t="shared" si="18"/>
        <v>8000</v>
      </c>
    </row>
    <row r="499" spans="2:5">
      <c r="B499" s="47">
        <v>31222105</v>
      </c>
      <c r="C499" s="53" t="s">
        <v>288</v>
      </c>
      <c r="D499" s="54">
        <v>199000</v>
      </c>
      <c r="E499" s="55">
        <f t="shared" si="18"/>
        <v>199000</v>
      </c>
    </row>
    <row r="500" spans="2:5">
      <c r="B500" s="47">
        <v>31222106</v>
      </c>
      <c r="C500" s="53" t="s">
        <v>289</v>
      </c>
      <c r="D500" s="54">
        <v>350000</v>
      </c>
      <c r="E500" s="55">
        <f t="shared" si="18"/>
        <v>350000</v>
      </c>
    </row>
    <row r="501" spans="2:5">
      <c r="B501" s="47">
        <v>31222110</v>
      </c>
      <c r="C501" s="53" t="s">
        <v>290</v>
      </c>
      <c r="D501" s="54">
        <v>30000</v>
      </c>
      <c r="E501" s="55">
        <f t="shared" si="18"/>
        <v>30000</v>
      </c>
    </row>
    <row r="502" spans="2:5">
      <c r="B502" s="47">
        <v>31222300</v>
      </c>
      <c r="C502" s="53" t="s">
        <v>69</v>
      </c>
      <c r="D502" s="54">
        <v>100</v>
      </c>
      <c r="E502" s="55">
        <f t="shared" si="18"/>
        <v>100</v>
      </c>
    </row>
    <row r="503" spans="2:5">
      <c r="B503" s="47">
        <v>31222610</v>
      </c>
      <c r="C503" s="53" t="s">
        <v>291</v>
      </c>
      <c r="D503" s="54">
        <v>2000</v>
      </c>
      <c r="E503" s="55">
        <f t="shared" si="18"/>
        <v>2000</v>
      </c>
    </row>
    <row r="504" spans="2:5">
      <c r="B504" s="47">
        <v>31222699</v>
      </c>
      <c r="C504" s="53" t="s">
        <v>292</v>
      </c>
      <c r="D504" s="54">
        <v>45000</v>
      </c>
      <c r="E504" s="55">
        <f t="shared" si="18"/>
        <v>45000</v>
      </c>
    </row>
    <row r="505" spans="2:5">
      <c r="B505" s="74"/>
      <c r="C505" s="1" t="s">
        <v>23</v>
      </c>
      <c r="D505" s="52">
        <f>SUM(D489:D504)</f>
        <v>664287</v>
      </c>
      <c r="E505" s="29"/>
    </row>
    <row r="506" spans="2:5">
      <c r="B506" s="74"/>
      <c r="C506" s="108"/>
      <c r="D506" s="46"/>
      <c r="E506" s="29"/>
    </row>
    <row r="507" spans="2:5">
      <c r="B507" s="65">
        <v>31262500</v>
      </c>
      <c r="C507" s="66" t="s">
        <v>293</v>
      </c>
      <c r="D507" s="67">
        <v>35000</v>
      </c>
      <c r="E507" s="55">
        <f>D507</f>
        <v>35000</v>
      </c>
    </row>
    <row r="508" spans="2:5">
      <c r="B508" s="65">
        <v>31262501</v>
      </c>
      <c r="C508" s="66" t="s">
        <v>294</v>
      </c>
      <c r="D508" s="67">
        <v>20000</v>
      </c>
      <c r="E508" s="55">
        <f>D508</f>
        <v>20000</v>
      </c>
    </row>
    <row r="509" spans="2:5">
      <c r="B509" s="117">
        <v>31262700</v>
      </c>
      <c r="C509" s="130" t="s">
        <v>295</v>
      </c>
      <c r="D509" s="131">
        <f>250000-50000</f>
        <v>200000</v>
      </c>
      <c r="E509" s="125">
        <f>+D509</f>
        <v>200000</v>
      </c>
    </row>
    <row r="510" spans="2:5">
      <c r="B510" s="117">
        <v>31262702</v>
      </c>
      <c r="C510" s="130" t="s">
        <v>296</v>
      </c>
      <c r="D510" s="131">
        <v>20000</v>
      </c>
      <c r="E510" s="125">
        <f>+D510</f>
        <v>20000</v>
      </c>
    </row>
    <row r="511" spans="2:5">
      <c r="B511" s="68"/>
      <c r="C511" s="69" t="s">
        <v>23</v>
      </c>
      <c r="D511" s="70">
        <f>SUM(D507:D510)</f>
        <v>275000</v>
      </c>
      <c r="E511" s="29"/>
    </row>
    <row r="512" spans="2:5">
      <c r="B512" s="71"/>
      <c r="C512" s="71"/>
      <c r="D512" s="72"/>
      <c r="E512" s="29"/>
    </row>
    <row r="513" spans="2:5">
      <c r="B513" s="44"/>
      <c r="C513" s="45" t="s">
        <v>297</v>
      </c>
      <c r="D513" s="46"/>
      <c r="E513" s="29"/>
    </row>
    <row r="514" spans="2:5">
      <c r="B514" s="62"/>
      <c r="C514" s="63"/>
      <c r="D514" s="75"/>
      <c r="E514" s="29"/>
    </row>
    <row r="515" spans="2:5">
      <c r="B515" s="56">
        <v>31348900</v>
      </c>
      <c r="C515" s="57" t="s">
        <v>298</v>
      </c>
      <c r="D515" s="105">
        <v>44000</v>
      </c>
      <c r="E515" s="55">
        <f>D515</f>
        <v>44000</v>
      </c>
    </row>
    <row r="516" spans="2:5">
      <c r="B516" s="59"/>
      <c r="C516" s="60" t="s">
        <v>23</v>
      </c>
      <c r="D516" s="61">
        <f>SUM(D515)</f>
        <v>44000</v>
      </c>
      <c r="E516" s="29"/>
    </row>
    <row r="517" spans="2:5">
      <c r="B517" s="62"/>
      <c r="C517" s="63"/>
      <c r="D517" s="75"/>
      <c r="E517" s="100">
        <f>SUM(D487+D505+D511+D516)</f>
        <v>6520307.6499999994</v>
      </c>
    </row>
    <row r="518" spans="2:5">
      <c r="B518" s="44"/>
      <c r="C518" s="45" t="s">
        <v>299</v>
      </c>
      <c r="D518" s="46"/>
      <c r="E518" s="29"/>
    </row>
    <row r="519" spans="2:5">
      <c r="B519" s="62"/>
      <c r="C519" s="63"/>
      <c r="D519" s="75"/>
      <c r="E519" s="29"/>
    </row>
    <row r="520" spans="2:5">
      <c r="B520" s="56">
        <v>32148900</v>
      </c>
      <c r="C520" s="57" t="s">
        <v>300</v>
      </c>
      <c r="D520" s="105">
        <v>2500</v>
      </c>
      <c r="E520" s="55">
        <f>D520</f>
        <v>2500</v>
      </c>
    </row>
    <row r="521" spans="2:5">
      <c r="B521" s="56">
        <v>32148901</v>
      </c>
      <c r="C521" s="57" t="s">
        <v>301</v>
      </c>
      <c r="D521" s="105">
        <v>15000</v>
      </c>
      <c r="E521" s="55">
        <f>+D521</f>
        <v>15000</v>
      </c>
    </row>
    <row r="522" spans="2:5">
      <c r="B522" s="59"/>
      <c r="C522" s="60" t="s">
        <v>23</v>
      </c>
      <c r="D522" s="61">
        <f>SUM(D520:D521)</f>
        <v>17500</v>
      </c>
      <c r="E522" s="29"/>
    </row>
    <row r="523" spans="2:5">
      <c r="B523" s="71"/>
      <c r="C523" s="71"/>
      <c r="D523" s="72"/>
      <c r="E523" s="29"/>
    </row>
    <row r="524" spans="2:5">
      <c r="B524" s="44"/>
      <c r="C524" s="45" t="s">
        <v>302</v>
      </c>
      <c r="D524" s="46"/>
      <c r="E524" s="29"/>
    </row>
    <row r="525" spans="2:5">
      <c r="B525" s="71"/>
      <c r="C525" s="71"/>
      <c r="D525" s="72"/>
      <c r="E525" s="29"/>
    </row>
    <row r="526" spans="2:5">
      <c r="B526" s="56">
        <v>32645000</v>
      </c>
      <c r="C526" s="57" t="s">
        <v>303</v>
      </c>
      <c r="D526" s="105">
        <v>26000</v>
      </c>
      <c r="E526" s="55">
        <f>+D526</f>
        <v>26000</v>
      </c>
    </row>
    <row r="527" spans="2:5">
      <c r="B527" s="56">
        <v>32648100</v>
      </c>
      <c r="C527" s="57" t="s">
        <v>304</v>
      </c>
      <c r="D527" s="105">
        <v>360000</v>
      </c>
      <c r="E527" s="55">
        <f>+D527</f>
        <v>360000</v>
      </c>
    </row>
    <row r="528" spans="2:5">
      <c r="B528" s="56">
        <v>32648101</v>
      </c>
      <c r="C528" s="57" t="s">
        <v>305</v>
      </c>
      <c r="D528" s="105">
        <v>160000</v>
      </c>
      <c r="E528" s="55">
        <f>+D528</f>
        <v>160000</v>
      </c>
    </row>
    <row r="529" spans="2:5">
      <c r="B529" s="56">
        <v>32648102</v>
      </c>
      <c r="C529" s="57" t="s">
        <v>306</v>
      </c>
      <c r="D529" s="105">
        <v>25000</v>
      </c>
      <c r="E529" s="55">
        <f>+D529</f>
        <v>25000</v>
      </c>
    </row>
    <row r="530" spans="2:5">
      <c r="B530" s="59"/>
      <c r="C530" s="60" t="s">
        <v>23</v>
      </c>
      <c r="D530" s="61">
        <f>SUM(D526:D529)</f>
        <v>571000</v>
      </c>
      <c r="E530" s="29"/>
    </row>
    <row r="531" spans="2:5">
      <c r="B531" s="71"/>
      <c r="C531" s="71"/>
      <c r="D531" s="72"/>
      <c r="E531" s="29"/>
    </row>
    <row r="532" spans="2:5">
      <c r="B532" s="44"/>
      <c r="C532" s="45" t="s">
        <v>307</v>
      </c>
      <c r="D532" s="46"/>
      <c r="E532" s="29"/>
    </row>
    <row r="533" spans="2:5">
      <c r="B533" s="71"/>
      <c r="C533" s="71"/>
      <c r="D533" s="72"/>
      <c r="E533" s="29"/>
    </row>
    <row r="534" spans="2:5">
      <c r="B534" s="47">
        <v>32822001</v>
      </c>
      <c r="C534" s="53" t="s">
        <v>308</v>
      </c>
      <c r="D534" s="54">
        <v>2500</v>
      </c>
      <c r="E534" s="55">
        <f t="shared" ref="E534:E539" si="19">+D534</f>
        <v>2500</v>
      </c>
    </row>
    <row r="535" spans="2:5">
      <c r="B535" s="47">
        <v>32822603</v>
      </c>
      <c r="C535" s="53" t="s">
        <v>309</v>
      </c>
      <c r="D535" s="54">
        <v>500</v>
      </c>
      <c r="E535" s="55">
        <f t="shared" si="19"/>
        <v>500</v>
      </c>
    </row>
    <row r="536" spans="2:5">
      <c r="B536" s="47">
        <v>32822606</v>
      </c>
      <c r="C536" s="53" t="s">
        <v>310</v>
      </c>
      <c r="D536" s="54">
        <v>6000</v>
      </c>
      <c r="E536" s="55">
        <f t="shared" si="19"/>
        <v>6000</v>
      </c>
    </row>
    <row r="537" spans="2:5">
      <c r="B537" s="47">
        <v>32822699</v>
      </c>
      <c r="C537" s="53" t="s">
        <v>21</v>
      </c>
      <c r="D537" s="54">
        <v>1000</v>
      </c>
      <c r="E537" s="55">
        <f t="shared" si="19"/>
        <v>1000</v>
      </c>
    </row>
    <row r="538" spans="2:5">
      <c r="B538" s="47">
        <v>32822706</v>
      </c>
      <c r="C538" s="53" t="s">
        <v>311</v>
      </c>
      <c r="D538" s="54">
        <v>3000</v>
      </c>
      <c r="E538" s="55">
        <f t="shared" si="19"/>
        <v>3000</v>
      </c>
    </row>
    <row r="539" spans="2:5">
      <c r="B539" s="47">
        <v>32825000</v>
      </c>
      <c r="C539" s="53" t="s">
        <v>312</v>
      </c>
      <c r="D539" s="54">
        <v>75000</v>
      </c>
      <c r="E539" s="55">
        <f t="shared" si="19"/>
        <v>75000</v>
      </c>
    </row>
    <row r="540" spans="2:5">
      <c r="B540" s="47"/>
      <c r="C540" s="1" t="s">
        <v>23</v>
      </c>
      <c r="D540" s="75">
        <f>SUM(D534:D539)</f>
        <v>88000</v>
      </c>
      <c r="E540" s="29"/>
    </row>
    <row r="541" spans="2:5">
      <c r="B541" s="47"/>
      <c r="C541" s="108"/>
      <c r="D541" s="54"/>
      <c r="E541" s="29"/>
    </row>
    <row r="542" spans="2:5">
      <c r="B542" s="56">
        <v>32841000</v>
      </c>
      <c r="C542" s="132" t="s">
        <v>313</v>
      </c>
      <c r="D542" s="133">
        <v>1057998.8899999999</v>
      </c>
      <c r="E542" s="55">
        <f>D542</f>
        <v>1057998.8899999999</v>
      </c>
    </row>
    <row r="543" spans="2:5">
      <c r="B543" s="56">
        <v>32842400</v>
      </c>
      <c r="C543" s="57" t="s">
        <v>314</v>
      </c>
      <c r="D543" s="58">
        <v>200000</v>
      </c>
      <c r="E543" s="55">
        <f>D543</f>
        <v>200000</v>
      </c>
    </row>
    <row r="544" spans="2:5">
      <c r="B544" s="56">
        <v>32848900</v>
      </c>
      <c r="C544" s="57" t="s">
        <v>315</v>
      </c>
      <c r="D544" s="58">
        <v>2500</v>
      </c>
      <c r="E544" s="55">
        <f>+D544</f>
        <v>2500</v>
      </c>
    </row>
    <row r="545" spans="2:5">
      <c r="B545" s="59"/>
      <c r="C545" s="60" t="s">
        <v>23</v>
      </c>
      <c r="D545" s="61">
        <f>SUM(D542:D544)</f>
        <v>1260498.8899999999</v>
      </c>
      <c r="E545" s="29"/>
    </row>
    <row r="546" spans="2:5">
      <c r="B546" s="71"/>
      <c r="C546" s="71"/>
      <c r="D546" s="72"/>
      <c r="E546" s="29"/>
    </row>
    <row r="547" spans="2:5">
      <c r="B547" s="65">
        <v>32862501</v>
      </c>
      <c r="C547" s="66" t="s">
        <v>294</v>
      </c>
      <c r="D547" s="67">
        <v>2000</v>
      </c>
      <c r="E547" s="55">
        <f>D547</f>
        <v>2000</v>
      </c>
    </row>
    <row r="548" spans="2:5">
      <c r="B548" s="65">
        <v>32862600</v>
      </c>
      <c r="C548" s="66" t="s">
        <v>271</v>
      </c>
      <c r="D548" s="67">
        <v>1000</v>
      </c>
      <c r="E548" s="55">
        <f>+D548</f>
        <v>1000</v>
      </c>
    </row>
    <row r="549" spans="2:5">
      <c r="B549" s="65">
        <v>32862700</v>
      </c>
      <c r="C549" s="66" t="s">
        <v>316</v>
      </c>
      <c r="D549" s="67">
        <v>11959.15</v>
      </c>
      <c r="E549" s="55">
        <f>+D549</f>
        <v>11959.15</v>
      </c>
    </row>
    <row r="550" spans="2:5">
      <c r="B550" s="65">
        <v>32862701</v>
      </c>
      <c r="C550" s="66" t="s">
        <v>317</v>
      </c>
      <c r="D550" s="67">
        <v>6000</v>
      </c>
      <c r="E550" s="55">
        <f>+D550</f>
        <v>6000</v>
      </c>
    </row>
    <row r="551" spans="2:5">
      <c r="B551" s="68"/>
      <c r="C551" s="69" t="s">
        <v>23</v>
      </c>
      <c r="D551" s="70">
        <f>SUM(D547:D550)</f>
        <v>20959.150000000001</v>
      </c>
      <c r="E551" s="29"/>
    </row>
    <row r="552" spans="2:5">
      <c r="B552" s="71"/>
      <c r="C552" s="1"/>
      <c r="D552" s="64"/>
      <c r="E552" s="100">
        <f>SUM(D522+D530+D540+D545+D551)</f>
        <v>1957958.0399999998</v>
      </c>
    </row>
    <row r="553" spans="2:5">
      <c r="B553" s="44"/>
      <c r="C553" s="45" t="s">
        <v>318</v>
      </c>
      <c r="D553" s="46"/>
      <c r="E553" s="29"/>
    </row>
    <row r="554" spans="2:5">
      <c r="B554" s="71"/>
      <c r="C554" s="1"/>
      <c r="D554" s="64"/>
      <c r="E554" s="29"/>
    </row>
    <row r="555" spans="2:5">
      <c r="B555" s="76">
        <v>33012000</v>
      </c>
      <c r="C555" s="77" t="s">
        <v>41</v>
      </c>
      <c r="D555" s="78">
        <v>48510.54</v>
      </c>
      <c r="E555" s="55">
        <f>D555</f>
        <v>48510.54</v>
      </c>
    </row>
    <row r="556" spans="2:5">
      <c r="B556" s="76">
        <v>33012001</v>
      </c>
      <c r="C556" s="77" t="s">
        <v>42</v>
      </c>
      <c r="D556" s="78">
        <v>69384.44</v>
      </c>
      <c r="E556" s="55">
        <f t="shared" ref="E556:E565" si="20">D556</f>
        <v>69384.44</v>
      </c>
    </row>
    <row r="557" spans="2:5">
      <c r="B557" s="76">
        <v>33012004</v>
      </c>
      <c r="C557" s="77" t="s">
        <v>54</v>
      </c>
      <c r="D557" s="78">
        <v>26530.46</v>
      </c>
      <c r="E557" s="55">
        <f t="shared" si="20"/>
        <v>26530.46</v>
      </c>
    </row>
    <row r="558" spans="2:5">
      <c r="B558" s="76">
        <v>33012006</v>
      </c>
      <c r="C558" s="77" t="s">
        <v>44</v>
      </c>
      <c r="D558" s="78">
        <v>30823.78</v>
      </c>
      <c r="E558" s="55">
        <f t="shared" si="20"/>
        <v>30823.78</v>
      </c>
    </row>
    <row r="559" spans="2:5">
      <c r="B559" s="76">
        <v>33012100</v>
      </c>
      <c r="C559" s="77" t="s">
        <v>45</v>
      </c>
      <c r="D559" s="78">
        <v>91264.73</v>
      </c>
      <c r="E559" s="55">
        <f t="shared" si="20"/>
        <v>91264.73</v>
      </c>
    </row>
    <row r="560" spans="2:5">
      <c r="B560" s="76">
        <v>33012101</v>
      </c>
      <c r="C560" s="77" t="s">
        <v>46</v>
      </c>
      <c r="D560" s="78">
        <v>111160.28</v>
      </c>
      <c r="E560" s="55">
        <f t="shared" si="20"/>
        <v>111160.28</v>
      </c>
    </row>
    <row r="561" spans="2:5">
      <c r="B561" s="76">
        <v>33012103</v>
      </c>
      <c r="C561" s="77" t="s">
        <v>47</v>
      </c>
      <c r="D561" s="78">
        <v>82098.73</v>
      </c>
      <c r="E561" s="55">
        <f t="shared" si="20"/>
        <v>82098.73</v>
      </c>
    </row>
    <row r="562" spans="2:5">
      <c r="B562" s="76">
        <v>33013000</v>
      </c>
      <c r="C562" s="77" t="s">
        <v>99</v>
      </c>
      <c r="D562" s="78">
        <v>168729.01</v>
      </c>
      <c r="E562" s="55">
        <f t="shared" si="20"/>
        <v>168729.01</v>
      </c>
    </row>
    <row r="563" spans="2:5">
      <c r="B563" s="76">
        <v>33013002</v>
      </c>
      <c r="C563" s="77" t="s">
        <v>100</v>
      </c>
      <c r="D563" s="78">
        <v>249425.64</v>
      </c>
      <c r="E563" s="55">
        <f t="shared" si="20"/>
        <v>249425.64</v>
      </c>
    </row>
    <row r="564" spans="2:5">
      <c r="B564" s="76">
        <v>33015000</v>
      </c>
      <c r="C564" s="77" t="s">
        <v>48</v>
      </c>
      <c r="D564" s="78">
        <v>4401.08</v>
      </c>
      <c r="E564" s="55">
        <f t="shared" si="20"/>
        <v>4401.08</v>
      </c>
    </row>
    <row r="565" spans="2:5">
      <c r="B565" s="76">
        <v>33016000</v>
      </c>
      <c r="C565" s="77" t="s">
        <v>49</v>
      </c>
      <c r="D565" s="78">
        <v>228584.32000000001</v>
      </c>
      <c r="E565" s="55">
        <f t="shared" si="20"/>
        <v>228584.32000000001</v>
      </c>
    </row>
    <row r="566" spans="2:5">
      <c r="B566" s="77"/>
      <c r="C566" s="3" t="s">
        <v>23</v>
      </c>
      <c r="D566" s="99">
        <f>SUM(D555:D565)</f>
        <v>1110913.01</v>
      </c>
      <c r="E566" s="29"/>
    </row>
    <row r="567" spans="2:5">
      <c r="B567" s="71"/>
      <c r="C567" s="1"/>
      <c r="D567" s="64"/>
      <c r="E567" s="29"/>
    </row>
    <row r="568" spans="2:5">
      <c r="B568" s="47">
        <v>33022000</v>
      </c>
      <c r="C568" s="53" t="s">
        <v>319</v>
      </c>
      <c r="D568" s="54">
        <v>1400</v>
      </c>
      <c r="E568" s="55">
        <f>D568</f>
        <v>1400</v>
      </c>
    </row>
    <row r="569" spans="2:5">
      <c r="B569" s="47">
        <v>33022001</v>
      </c>
      <c r="C569" s="53" t="s">
        <v>112</v>
      </c>
      <c r="D569" s="54">
        <v>3000</v>
      </c>
      <c r="E569" s="55">
        <f t="shared" ref="E569:E575" si="21">D569</f>
        <v>3000</v>
      </c>
    </row>
    <row r="570" spans="2:5">
      <c r="B570" s="47">
        <v>33022003</v>
      </c>
      <c r="C570" s="53" t="s">
        <v>320</v>
      </c>
      <c r="D570" s="54">
        <v>3000</v>
      </c>
      <c r="E570" s="55">
        <f>+D570</f>
        <v>3000</v>
      </c>
    </row>
    <row r="571" spans="2:5">
      <c r="B571" s="47">
        <v>33022300</v>
      </c>
      <c r="C571" s="53" t="s">
        <v>69</v>
      </c>
      <c r="D571" s="54">
        <v>1500</v>
      </c>
      <c r="E571" s="55">
        <f t="shared" si="21"/>
        <v>1500</v>
      </c>
    </row>
    <row r="572" spans="2:5">
      <c r="B572" s="47">
        <v>33022602</v>
      </c>
      <c r="C572" s="53" t="s">
        <v>321</v>
      </c>
      <c r="D572" s="54">
        <v>6000</v>
      </c>
      <c r="E572" s="55">
        <f t="shared" si="21"/>
        <v>6000</v>
      </c>
    </row>
    <row r="573" spans="2:5">
      <c r="B573" s="47">
        <v>33022603</v>
      </c>
      <c r="C573" s="53" t="s">
        <v>252</v>
      </c>
      <c r="D573" s="54">
        <v>1500</v>
      </c>
      <c r="E573" s="55">
        <f t="shared" si="21"/>
        <v>1500</v>
      </c>
    </row>
    <row r="574" spans="2:5">
      <c r="B574" s="47">
        <v>33022699</v>
      </c>
      <c r="C574" s="53" t="s">
        <v>322</v>
      </c>
      <c r="D574" s="54">
        <v>8000</v>
      </c>
      <c r="E574" s="55">
        <f t="shared" si="21"/>
        <v>8000</v>
      </c>
    </row>
    <row r="575" spans="2:5">
      <c r="B575" s="47">
        <v>33022706</v>
      </c>
      <c r="C575" s="53" t="s">
        <v>323</v>
      </c>
      <c r="D575" s="54">
        <v>15000</v>
      </c>
      <c r="E575" s="55">
        <f t="shared" si="21"/>
        <v>15000</v>
      </c>
    </row>
    <row r="576" spans="2:5">
      <c r="B576" s="71"/>
      <c r="C576" s="1" t="s">
        <v>23</v>
      </c>
      <c r="D576" s="75">
        <f>SUM(D568:D575)</f>
        <v>39400</v>
      </c>
      <c r="E576" s="29"/>
    </row>
    <row r="577" spans="2:5">
      <c r="B577" s="71"/>
      <c r="C577" s="1"/>
      <c r="D577" s="64"/>
      <c r="E577" s="29"/>
    </row>
    <row r="578" spans="2:5">
      <c r="B578" s="44"/>
      <c r="C578" s="45" t="s">
        <v>324</v>
      </c>
      <c r="D578" s="46"/>
      <c r="E578" s="29"/>
    </row>
    <row r="579" spans="2:5">
      <c r="B579" s="71"/>
      <c r="C579" s="1"/>
      <c r="D579" s="64"/>
      <c r="E579" s="29"/>
    </row>
    <row r="580" spans="2:5">
      <c r="B580" s="47">
        <v>33222000</v>
      </c>
      <c r="C580" s="53" t="s">
        <v>283</v>
      </c>
      <c r="D580" s="54">
        <v>500</v>
      </c>
      <c r="E580" s="55">
        <f>D580</f>
        <v>500</v>
      </c>
    </row>
    <row r="581" spans="2:5">
      <c r="B581" s="47">
        <v>33222001</v>
      </c>
      <c r="C581" s="53" t="s">
        <v>325</v>
      </c>
      <c r="D581" s="54">
        <v>5890</v>
      </c>
      <c r="E581" s="55">
        <f>D581</f>
        <v>5890</v>
      </c>
    </row>
    <row r="582" spans="2:5">
      <c r="B582" s="47">
        <v>33222107</v>
      </c>
      <c r="C582" s="53" t="s">
        <v>326</v>
      </c>
      <c r="D582" s="54">
        <v>500</v>
      </c>
      <c r="E582" s="55">
        <f>D582</f>
        <v>500</v>
      </c>
    </row>
    <row r="583" spans="2:5">
      <c r="B583" s="47">
        <v>33222700</v>
      </c>
      <c r="C583" s="53" t="s">
        <v>327</v>
      </c>
      <c r="D583" s="54">
        <v>3325</v>
      </c>
      <c r="E583" s="55">
        <f>D583</f>
        <v>3325</v>
      </c>
    </row>
    <row r="584" spans="2:5">
      <c r="B584" s="71"/>
      <c r="C584" s="1" t="s">
        <v>23</v>
      </c>
      <c r="D584" s="75">
        <f>SUM(D580:D583)</f>
        <v>10215</v>
      </c>
      <c r="E584" s="29"/>
    </row>
    <row r="585" spans="2:5">
      <c r="B585" s="71"/>
      <c r="C585" s="103"/>
      <c r="D585" s="72"/>
      <c r="E585" s="29"/>
    </row>
    <row r="586" spans="2:5">
      <c r="B586" s="56">
        <v>33246201</v>
      </c>
      <c r="C586" s="57" t="s">
        <v>328</v>
      </c>
      <c r="D586" s="58">
        <v>30000</v>
      </c>
      <c r="E586" s="55">
        <f>D586</f>
        <v>30000</v>
      </c>
    </row>
    <row r="587" spans="2:5">
      <c r="B587" s="56">
        <v>33248900</v>
      </c>
      <c r="C587" s="57" t="s">
        <v>329</v>
      </c>
      <c r="D587" s="58">
        <v>20000</v>
      </c>
      <c r="E587" s="55">
        <f>D587</f>
        <v>20000</v>
      </c>
    </row>
    <row r="588" spans="2:5">
      <c r="B588" s="59"/>
      <c r="C588" s="60" t="s">
        <v>23</v>
      </c>
      <c r="D588" s="61">
        <f>SUM(D586:D587)</f>
        <v>50000</v>
      </c>
      <c r="E588" s="29"/>
    </row>
    <row r="589" spans="2:5">
      <c r="B589" s="71"/>
      <c r="C589" s="1"/>
      <c r="D589" s="64"/>
      <c r="E589" s="29"/>
    </row>
    <row r="590" spans="2:5">
      <c r="B590" s="44"/>
      <c r="C590" s="45" t="s">
        <v>330</v>
      </c>
      <c r="D590" s="46"/>
      <c r="E590" s="29"/>
    </row>
    <row r="591" spans="2:5">
      <c r="B591" s="71"/>
      <c r="C591" s="1"/>
      <c r="D591" s="64"/>
      <c r="E591" s="29"/>
    </row>
    <row r="592" spans="2:5">
      <c r="B592" s="47">
        <v>33322000</v>
      </c>
      <c r="C592" s="53" t="s">
        <v>39</v>
      </c>
      <c r="D592" s="54">
        <v>500</v>
      </c>
      <c r="E592" s="55">
        <f t="shared" ref="E592:E598" si="22">D592</f>
        <v>500</v>
      </c>
    </row>
    <row r="593" spans="2:5">
      <c r="B593" s="47">
        <v>33322104</v>
      </c>
      <c r="C593" s="53" t="s">
        <v>331</v>
      </c>
      <c r="D593" s="54">
        <v>1000</v>
      </c>
      <c r="E593" s="55">
        <f>+D593</f>
        <v>1000</v>
      </c>
    </row>
    <row r="594" spans="2:5">
      <c r="B594" s="47">
        <v>33322610</v>
      </c>
      <c r="C594" s="53" t="s">
        <v>332</v>
      </c>
      <c r="D594" s="54">
        <v>4000</v>
      </c>
      <c r="E594" s="55">
        <f t="shared" si="22"/>
        <v>4000</v>
      </c>
    </row>
    <row r="595" spans="2:5">
      <c r="B595" s="47">
        <v>33322699</v>
      </c>
      <c r="C595" s="53" t="s">
        <v>333</v>
      </c>
      <c r="D595" s="54">
        <v>6000</v>
      </c>
      <c r="E595" s="55">
        <f t="shared" si="22"/>
        <v>6000</v>
      </c>
    </row>
    <row r="596" spans="2:5">
      <c r="B596" s="47">
        <v>33322703</v>
      </c>
      <c r="C596" s="53" t="s">
        <v>334</v>
      </c>
      <c r="D596" s="54">
        <v>1000</v>
      </c>
      <c r="E596" s="55">
        <f t="shared" si="22"/>
        <v>1000</v>
      </c>
    </row>
    <row r="597" spans="2:5">
      <c r="B597" s="47">
        <v>33322706</v>
      </c>
      <c r="C597" s="53" t="s">
        <v>60</v>
      </c>
      <c r="D597" s="54">
        <v>2000</v>
      </c>
      <c r="E597" s="55">
        <f t="shared" si="22"/>
        <v>2000</v>
      </c>
    </row>
    <row r="598" spans="2:5">
      <c r="B598" s="47">
        <v>33322707</v>
      </c>
      <c r="C598" s="53" t="s">
        <v>335</v>
      </c>
      <c r="D598" s="54">
        <v>2000</v>
      </c>
      <c r="E598" s="55">
        <f t="shared" si="22"/>
        <v>2000</v>
      </c>
    </row>
    <row r="599" spans="2:5">
      <c r="B599" s="71"/>
      <c r="C599" s="1" t="s">
        <v>23</v>
      </c>
      <c r="D599" s="75">
        <f>SUM(D592:D598)</f>
        <v>16500</v>
      </c>
      <c r="E599" s="29"/>
    </row>
    <row r="600" spans="2:5">
      <c r="B600" s="71"/>
      <c r="C600" s="1"/>
      <c r="D600" s="64"/>
      <c r="E600" s="29"/>
    </row>
    <row r="601" spans="2:5">
      <c r="B601" s="56">
        <v>33348901</v>
      </c>
      <c r="C601" s="57" t="s">
        <v>336</v>
      </c>
      <c r="D601" s="58">
        <v>2280</v>
      </c>
      <c r="E601" s="55">
        <f>+D601</f>
        <v>2280</v>
      </c>
    </row>
    <row r="602" spans="2:5">
      <c r="B602" s="59"/>
      <c r="C602" s="60" t="s">
        <v>23</v>
      </c>
      <c r="D602" s="61">
        <f>SUM(D601)</f>
        <v>2280</v>
      </c>
      <c r="E602" s="29"/>
    </row>
    <row r="603" spans="2:5">
      <c r="B603" s="62"/>
      <c r="C603" s="63"/>
      <c r="D603" s="75"/>
      <c r="E603" s="29"/>
    </row>
    <row r="604" spans="2:5">
      <c r="B604" s="65">
        <v>33360100</v>
      </c>
      <c r="C604" s="66" t="s">
        <v>337</v>
      </c>
      <c r="D604" s="67">
        <v>5000</v>
      </c>
      <c r="E604" s="55">
        <f>+D604</f>
        <v>5000</v>
      </c>
    </row>
    <row r="605" spans="2:5">
      <c r="B605" s="134">
        <v>33362500</v>
      </c>
      <c r="C605" s="130" t="s">
        <v>244</v>
      </c>
      <c r="D605" s="118">
        <v>1500</v>
      </c>
      <c r="E605" s="55">
        <f>+D605</f>
        <v>1500</v>
      </c>
    </row>
    <row r="606" spans="2:5">
      <c r="B606" s="135">
        <v>33362600</v>
      </c>
      <c r="C606" s="136" t="s">
        <v>338</v>
      </c>
      <c r="D606" s="137">
        <v>500</v>
      </c>
      <c r="E606" s="55">
        <f>+D606</f>
        <v>500</v>
      </c>
    </row>
    <row r="607" spans="2:5">
      <c r="B607" s="65">
        <v>33362700</v>
      </c>
      <c r="C607" s="66" t="s">
        <v>339</v>
      </c>
      <c r="D607" s="67">
        <v>5000</v>
      </c>
      <c r="E607" s="55">
        <f>D607</f>
        <v>5000</v>
      </c>
    </row>
    <row r="608" spans="2:5">
      <c r="B608" s="65">
        <v>33362702</v>
      </c>
      <c r="C608" s="66" t="s">
        <v>340</v>
      </c>
      <c r="D608" s="67">
        <v>9000</v>
      </c>
      <c r="E608" s="55">
        <f>D608</f>
        <v>9000</v>
      </c>
    </row>
    <row r="609" spans="2:5">
      <c r="B609" s="65">
        <v>33362703</v>
      </c>
      <c r="C609" s="66" t="s">
        <v>341</v>
      </c>
      <c r="D609" s="67">
        <v>32500</v>
      </c>
      <c r="E609" s="55">
        <f>+D609</f>
        <v>32500</v>
      </c>
    </row>
    <row r="610" spans="2:5">
      <c r="B610" s="68"/>
      <c r="C610" s="69" t="s">
        <v>23</v>
      </c>
      <c r="D610" s="70">
        <f>SUM(D604:D609)</f>
        <v>53500</v>
      </c>
      <c r="E610" s="29"/>
    </row>
    <row r="611" spans="2:5">
      <c r="B611" s="71"/>
      <c r="C611" s="1"/>
      <c r="D611" s="64"/>
      <c r="E611" s="29"/>
    </row>
    <row r="612" spans="2:5">
      <c r="B612" s="44"/>
      <c r="C612" s="45" t="s">
        <v>342</v>
      </c>
      <c r="D612" s="46"/>
      <c r="E612" s="29"/>
    </row>
    <row r="613" spans="2:5">
      <c r="B613" s="71"/>
      <c r="C613" s="71"/>
      <c r="D613" s="72"/>
      <c r="E613" s="29"/>
    </row>
    <row r="614" spans="2:5">
      <c r="B614" s="47">
        <v>33422602</v>
      </c>
      <c r="C614" s="53" t="s">
        <v>165</v>
      </c>
      <c r="D614" s="54">
        <v>3000</v>
      </c>
      <c r="E614" s="55">
        <f>+D614</f>
        <v>3000</v>
      </c>
    </row>
    <row r="615" spans="2:5">
      <c r="B615" s="47">
        <v>33422611</v>
      </c>
      <c r="C615" s="53" t="s">
        <v>343</v>
      </c>
      <c r="D615" s="54">
        <v>3500</v>
      </c>
      <c r="E615" s="55">
        <f>+D615</f>
        <v>3500</v>
      </c>
    </row>
    <row r="616" spans="2:5">
      <c r="B616" s="47">
        <v>33422612</v>
      </c>
      <c r="C616" s="53" t="s">
        <v>344</v>
      </c>
      <c r="D616" s="54">
        <v>7000</v>
      </c>
      <c r="E616" s="55">
        <f t="shared" ref="E616:E622" si="23">D616</f>
        <v>7000</v>
      </c>
    </row>
    <row r="617" spans="2:5">
      <c r="B617" s="47">
        <v>33422614</v>
      </c>
      <c r="C617" s="53" t="s">
        <v>345</v>
      </c>
      <c r="D617" s="54">
        <v>9000</v>
      </c>
      <c r="E617" s="55">
        <f t="shared" si="23"/>
        <v>9000</v>
      </c>
    </row>
    <row r="618" spans="2:5">
      <c r="B618" s="47">
        <v>33422616</v>
      </c>
      <c r="C618" s="53" t="s">
        <v>346</v>
      </c>
      <c r="D618" s="54">
        <v>8000</v>
      </c>
      <c r="E618" s="55">
        <f t="shared" si="23"/>
        <v>8000</v>
      </c>
    </row>
    <row r="619" spans="2:5">
      <c r="B619" s="47">
        <v>33422617</v>
      </c>
      <c r="C619" s="53" t="s">
        <v>347</v>
      </c>
      <c r="D619" s="54">
        <v>80500</v>
      </c>
      <c r="E619" s="55">
        <f t="shared" si="23"/>
        <v>80500</v>
      </c>
    </row>
    <row r="620" spans="2:5">
      <c r="B620" s="47">
        <v>33422618</v>
      </c>
      <c r="C620" s="53" t="s">
        <v>348</v>
      </c>
      <c r="D620" s="54">
        <v>50000</v>
      </c>
      <c r="E620" s="55">
        <f t="shared" si="23"/>
        <v>50000</v>
      </c>
    </row>
    <row r="621" spans="2:5">
      <c r="B621" s="47">
        <v>33422619</v>
      </c>
      <c r="C621" s="53" t="s">
        <v>349</v>
      </c>
      <c r="D621" s="54">
        <v>12000</v>
      </c>
      <c r="E621" s="55">
        <f t="shared" si="23"/>
        <v>12000</v>
      </c>
    </row>
    <row r="622" spans="2:5">
      <c r="B622" s="47">
        <v>33422706</v>
      </c>
      <c r="C622" s="53" t="s">
        <v>60</v>
      </c>
      <c r="D622" s="54">
        <v>3000</v>
      </c>
      <c r="E622" s="55">
        <f t="shared" si="23"/>
        <v>3000</v>
      </c>
    </row>
    <row r="623" spans="2:5">
      <c r="B623" s="47"/>
      <c r="C623" s="1" t="s">
        <v>23</v>
      </c>
      <c r="D623" s="75">
        <f>SUM(D614:D622)</f>
        <v>176000</v>
      </c>
      <c r="E623" s="29"/>
    </row>
    <row r="624" spans="2:5">
      <c r="B624" s="47"/>
      <c r="C624" s="108"/>
      <c r="D624" s="109"/>
      <c r="E624" s="29"/>
    </row>
    <row r="625" spans="2:5">
      <c r="B625" s="56">
        <v>33446201</v>
      </c>
      <c r="C625" s="57" t="s">
        <v>350</v>
      </c>
      <c r="D625" s="58">
        <v>35000</v>
      </c>
      <c r="E625" s="55">
        <f>+D625</f>
        <v>35000</v>
      </c>
    </row>
    <row r="626" spans="2:5">
      <c r="B626" s="56">
        <v>33446202</v>
      </c>
      <c r="C626" s="57" t="s">
        <v>351</v>
      </c>
      <c r="D626" s="58">
        <v>6000</v>
      </c>
      <c r="E626" s="55">
        <f>+D626</f>
        <v>6000</v>
      </c>
    </row>
    <row r="627" spans="2:5">
      <c r="B627" s="56">
        <v>33446203</v>
      </c>
      <c r="C627" s="57" t="s">
        <v>352</v>
      </c>
      <c r="D627" s="58">
        <v>11500</v>
      </c>
      <c r="E627" s="55">
        <f>+D627</f>
        <v>11500</v>
      </c>
    </row>
    <row r="628" spans="2:5">
      <c r="B628" s="56">
        <v>33446204</v>
      </c>
      <c r="C628" s="57" t="s">
        <v>353</v>
      </c>
      <c r="D628" s="58">
        <v>11500</v>
      </c>
      <c r="E628" s="55">
        <f t="shared" ref="E628:E640" si="24">+D628</f>
        <v>11500</v>
      </c>
    </row>
    <row r="629" spans="2:5">
      <c r="B629" s="56">
        <v>33446205</v>
      </c>
      <c r="C629" s="57" t="s">
        <v>354</v>
      </c>
      <c r="D629" s="58">
        <v>11500</v>
      </c>
      <c r="E629" s="55">
        <f t="shared" si="24"/>
        <v>11500</v>
      </c>
    </row>
    <row r="630" spans="2:5">
      <c r="B630" s="56">
        <v>33446206</v>
      </c>
      <c r="C630" s="57" t="s">
        <v>355</v>
      </c>
      <c r="D630" s="58">
        <v>11500</v>
      </c>
      <c r="E630" s="55">
        <f t="shared" si="24"/>
        <v>11500</v>
      </c>
    </row>
    <row r="631" spans="2:5">
      <c r="B631" s="56">
        <v>33446207</v>
      </c>
      <c r="C631" s="57" t="s">
        <v>356</v>
      </c>
      <c r="D631" s="58">
        <v>11500</v>
      </c>
      <c r="E631" s="55">
        <f t="shared" si="24"/>
        <v>11500</v>
      </c>
    </row>
    <row r="632" spans="2:5">
      <c r="B632" s="56">
        <v>33446208</v>
      </c>
      <c r="C632" s="57" t="s">
        <v>357</v>
      </c>
      <c r="D632" s="58">
        <v>11500</v>
      </c>
      <c r="E632" s="55">
        <f t="shared" si="24"/>
        <v>11500</v>
      </c>
    </row>
    <row r="633" spans="2:5">
      <c r="B633" s="56">
        <v>33446209</v>
      </c>
      <c r="C633" s="57" t="s">
        <v>358</v>
      </c>
      <c r="D633" s="58">
        <v>11500</v>
      </c>
      <c r="E633" s="55">
        <f t="shared" si="24"/>
        <v>11500</v>
      </c>
    </row>
    <row r="634" spans="2:5">
      <c r="B634" s="56">
        <v>33446210</v>
      </c>
      <c r="C634" s="57" t="s">
        <v>359</v>
      </c>
      <c r="D634" s="58">
        <v>11500</v>
      </c>
      <c r="E634" s="55">
        <f t="shared" si="24"/>
        <v>11500</v>
      </c>
    </row>
    <row r="635" spans="2:5">
      <c r="B635" s="56">
        <v>33446211</v>
      </c>
      <c r="C635" s="57" t="s">
        <v>360</v>
      </c>
      <c r="D635" s="58">
        <v>11500</v>
      </c>
      <c r="E635" s="55">
        <f t="shared" si="24"/>
        <v>11500</v>
      </c>
    </row>
    <row r="636" spans="2:5">
      <c r="B636" s="56">
        <v>33446212</v>
      </c>
      <c r="C636" s="57" t="s">
        <v>361</v>
      </c>
      <c r="D636" s="58">
        <v>11500</v>
      </c>
      <c r="E636" s="55">
        <f t="shared" si="24"/>
        <v>11500</v>
      </c>
    </row>
    <row r="637" spans="2:5">
      <c r="B637" s="56">
        <v>33446213</v>
      </c>
      <c r="C637" s="57" t="s">
        <v>362</v>
      </c>
      <c r="D637" s="58">
        <v>11500</v>
      </c>
      <c r="E637" s="55">
        <f t="shared" si="24"/>
        <v>11500</v>
      </c>
    </row>
    <row r="638" spans="2:5">
      <c r="B638" s="56">
        <v>33446214</v>
      </c>
      <c r="C638" s="57" t="s">
        <v>363</v>
      </c>
      <c r="D638" s="58">
        <v>11500</v>
      </c>
      <c r="E638" s="55">
        <f t="shared" si="24"/>
        <v>11500</v>
      </c>
    </row>
    <row r="639" spans="2:5">
      <c r="B639" s="56">
        <v>33446215</v>
      </c>
      <c r="C639" s="57" t="s">
        <v>364</v>
      </c>
      <c r="D639" s="58">
        <v>11500</v>
      </c>
      <c r="E639" s="55">
        <f t="shared" si="24"/>
        <v>11500</v>
      </c>
    </row>
    <row r="640" spans="2:5">
      <c r="B640" s="56">
        <v>33446216</v>
      </c>
      <c r="C640" s="57" t="s">
        <v>365</v>
      </c>
      <c r="D640" s="58">
        <v>11500</v>
      </c>
      <c r="E640" s="55">
        <f t="shared" si="24"/>
        <v>11500</v>
      </c>
    </row>
    <row r="641" spans="2:5">
      <c r="B641" s="56">
        <v>33448903</v>
      </c>
      <c r="C641" s="57" t="s">
        <v>366</v>
      </c>
      <c r="D641" s="58">
        <v>2500</v>
      </c>
      <c r="E641" s="55">
        <f>+D641</f>
        <v>2500</v>
      </c>
    </row>
    <row r="642" spans="2:5">
      <c r="B642" s="56">
        <v>33448904</v>
      </c>
      <c r="C642" s="57" t="s">
        <v>367</v>
      </c>
      <c r="D642" s="58">
        <v>2500</v>
      </c>
      <c r="E642" s="55">
        <f>+D642</f>
        <v>2500</v>
      </c>
    </row>
    <row r="643" spans="2:5">
      <c r="B643" s="56">
        <v>33448905</v>
      </c>
      <c r="C643" s="57" t="s">
        <v>368</v>
      </c>
      <c r="D643" s="58">
        <v>4500</v>
      </c>
      <c r="E643" s="55">
        <f>+D643</f>
        <v>4500</v>
      </c>
    </row>
    <row r="644" spans="2:5">
      <c r="B644" s="59"/>
      <c r="C644" s="60" t="s">
        <v>23</v>
      </c>
      <c r="D644" s="61">
        <f>SUM(D625:D643)</f>
        <v>211500</v>
      </c>
      <c r="E644" s="29"/>
    </row>
    <row r="645" spans="2:5">
      <c r="B645" s="62"/>
      <c r="C645" s="63"/>
      <c r="D645" s="75"/>
      <c r="E645" s="29"/>
    </row>
    <row r="646" spans="2:5">
      <c r="B646" s="65">
        <v>33464000</v>
      </c>
      <c r="C646" s="66" t="s">
        <v>369</v>
      </c>
      <c r="D646" s="67">
        <v>19600</v>
      </c>
      <c r="E646" s="55">
        <f>+D646</f>
        <v>19600</v>
      </c>
    </row>
    <row r="647" spans="2:5">
      <c r="B647" s="68"/>
      <c r="C647" s="69" t="s">
        <v>23</v>
      </c>
      <c r="D647" s="70">
        <f>SUM(D646)</f>
        <v>19600</v>
      </c>
      <c r="E647" s="29"/>
    </row>
    <row r="648" spans="2:5">
      <c r="B648" s="71"/>
      <c r="C648" s="71"/>
      <c r="D648" s="72"/>
      <c r="E648" s="29"/>
    </row>
    <row r="649" spans="2:5">
      <c r="B649" s="84">
        <v>33476200</v>
      </c>
      <c r="C649" s="85" t="s">
        <v>370</v>
      </c>
      <c r="D649" s="86">
        <v>300000</v>
      </c>
      <c r="E649" s="55">
        <f>+D649</f>
        <v>300000</v>
      </c>
    </row>
    <row r="650" spans="2:5">
      <c r="B650" s="102"/>
      <c r="C650" s="88" t="s">
        <v>23</v>
      </c>
      <c r="D650" s="89">
        <f>SUM(D649)</f>
        <v>300000</v>
      </c>
      <c r="E650" s="29"/>
    </row>
    <row r="651" spans="2:5">
      <c r="B651" s="71"/>
      <c r="C651" s="71"/>
      <c r="D651" s="72"/>
      <c r="E651" s="29"/>
    </row>
    <row r="652" spans="2:5">
      <c r="B652" s="71"/>
      <c r="C652" s="71"/>
      <c r="D652" s="72"/>
      <c r="E652" s="29"/>
    </row>
    <row r="653" spans="2:5">
      <c r="B653" s="44"/>
      <c r="C653" s="45" t="s">
        <v>371</v>
      </c>
      <c r="D653" s="46"/>
      <c r="E653" s="29"/>
    </row>
    <row r="654" spans="2:5">
      <c r="B654" s="71"/>
      <c r="C654" s="98"/>
      <c r="D654" s="72"/>
      <c r="E654" s="29"/>
    </row>
    <row r="655" spans="2:5">
      <c r="B655" s="47">
        <v>33522611</v>
      </c>
      <c r="C655" s="53" t="s">
        <v>372</v>
      </c>
      <c r="D655" s="54">
        <v>15000</v>
      </c>
      <c r="E655" s="55">
        <f>+D655</f>
        <v>15000</v>
      </c>
    </row>
    <row r="656" spans="2:5">
      <c r="B656" s="47">
        <v>33522612</v>
      </c>
      <c r="C656" s="53" t="s">
        <v>373</v>
      </c>
      <c r="D656" s="54">
        <v>2000</v>
      </c>
      <c r="E656" s="55">
        <f>D656</f>
        <v>2000</v>
      </c>
    </row>
    <row r="657" spans="2:5">
      <c r="B657" s="47">
        <v>33522613</v>
      </c>
      <c r="C657" s="53" t="s">
        <v>374</v>
      </c>
      <c r="D657" s="54">
        <v>4700</v>
      </c>
      <c r="E657" s="55">
        <f>D657</f>
        <v>4700</v>
      </c>
    </row>
    <row r="658" spans="2:5">
      <c r="B658" s="47">
        <v>33522614</v>
      </c>
      <c r="C658" s="53" t="s">
        <v>375</v>
      </c>
      <c r="D658" s="54">
        <v>19800</v>
      </c>
      <c r="E658" s="55">
        <f>D658</f>
        <v>19800</v>
      </c>
    </row>
    <row r="659" spans="2:5">
      <c r="B659" s="47"/>
      <c r="C659" s="1" t="s">
        <v>23</v>
      </c>
      <c r="D659" s="75">
        <f>SUM(D655:D658)</f>
        <v>41500</v>
      </c>
      <c r="E659" s="29"/>
    </row>
    <row r="660" spans="2:5">
      <c r="B660" s="47"/>
      <c r="C660" s="1"/>
      <c r="D660" s="64"/>
      <c r="E660" s="29"/>
    </row>
    <row r="661" spans="2:5">
      <c r="B661" s="56">
        <v>33546200</v>
      </c>
      <c r="C661" s="57" t="s">
        <v>376</v>
      </c>
      <c r="D661" s="58">
        <v>4000</v>
      </c>
      <c r="E661" s="55">
        <f>+D661</f>
        <v>4000</v>
      </c>
    </row>
    <row r="662" spans="2:5">
      <c r="B662" s="56">
        <v>33546201</v>
      </c>
      <c r="C662" s="57" t="s">
        <v>377</v>
      </c>
      <c r="D662" s="58">
        <v>4000</v>
      </c>
      <c r="E662" s="55">
        <f t="shared" ref="E662:E668" si="25">+D662</f>
        <v>4000</v>
      </c>
    </row>
    <row r="663" spans="2:5">
      <c r="B663" s="56">
        <v>33546202</v>
      </c>
      <c r="C663" s="57" t="s">
        <v>378</v>
      </c>
      <c r="D663" s="58">
        <v>4000</v>
      </c>
      <c r="E663" s="55">
        <f t="shared" si="25"/>
        <v>4000</v>
      </c>
    </row>
    <row r="664" spans="2:5">
      <c r="B664" s="56">
        <v>33547901</v>
      </c>
      <c r="C664" s="57" t="s">
        <v>379</v>
      </c>
      <c r="D664" s="58">
        <v>8000</v>
      </c>
      <c r="E664" s="55">
        <f t="shared" si="25"/>
        <v>8000</v>
      </c>
    </row>
    <row r="665" spans="2:5">
      <c r="B665" s="56">
        <v>33547902</v>
      </c>
      <c r="C665" s="57" t="s">
        <v>380</v>
      </c>
      <c r="D665" s="58">
        <v>37000</v>
      </c>
      <c r="E665" s="55">
        <f t="shared" si="25"/>
        <v>37000</v>
      </c>
    </row>
    <row r="666" spans="2:5">
      <c r="B666" s="56">
        <v>33548900</v>
      </c>
      <c r="C666" s="57" t="s">
        <v>381</v>
      </c>
      <c r="D666" s="58">
        <v>44000</v>
      </c>
      <c r="E666" s="55">
        <f t="shared" si="25"/>
        <v>44000</v>
      </c>
    </row>
    <row r="667" spans="2:5">
      <c r="B667" s="56">
        <v>33548901</v>
      </c>
      <c r="C667" s="57" t="s">
        <v>382</v>
      </c>
      <c r="D667" s="58">
        <v>3500</v>
      </c>
      <c r="E667" s="55">
        <f t="shared" si="25"/>
        <v>3500</v>
      </c>
    </row>
    <row r="668" spans="2:5">
      <c r="B668" s="56">
        <v>33548902</v>
      </c>
      <c r="C668" s="57" t="s">
        <v>383</v>
      </c>
      <c r="D668" s="58">
        <v>4000</v>
      </c>
      <c r="E668" s="55">
        <f t="shared" si="25"/>
        <v>4000</v>
      </c>
    </row>
    <row r="669" spans="2:5">
      <c r="B669" s="56"/>
      <c r="C669" s="60" t="s">
        <v>23</v>
      </c>
      <c r="D669" s="61">
        <f>SUM(D661:D668)</f>
        <v>108500</v>
      </c>
      <c r="E669" s="29"/>
    </row>
    <row r="670" spans="2:5">
      <c r="B670" s="47"/>
      <c r="C670" s="1"/>
      <c r="D670" s="64"/>
      <c r="E670" s="29"/>
    </row>
    <row r="671" spans="2:5">
      <c r="B671" s="44"/>
      <c r="C671" s="45" t="s">
        <v>384</v>
      </c>
      <c r="D671" s="46"/>
      <c r="E671" s="29"/>
    </row>
    <row r="672" spans="2:5">
      <c r="B672" s="47"/>
      <c r="C672" s="1"/>
      <c r="D672" s="64"/>
      <c r="E672" s="29"/>
    </row>
    <row r="673" spans="2:5">
      <c r="B673" s="47">
        <v>33621200</v>
      </c>
      <c r="C673" s="53" t="s">
        <v>385</v>
      </c>
      <c r="D673" s="54">
        <v>84329.38</v>
      </c>
      <c r="E673" s="55">
        <f>+D673</f>
        <v>84329.38</v>
      </c>
    </row>
    <row r="674" spans="2:5">
      <c r="B674" s="47">
        <v>33621201</v>
      </c>
      <c r="C674" s="53" t="s">
        <v>386</v>
      </c>
      <c r="D674" s="54">
        <v>15054.09</v>
      </c>
      <c r="E674" s="55">
        <f>+D674</f>
        <v>15054.09</v>
      </c>
    </row>
    <row r="675" spans="2:5">
      <c r="B675" s="47">
        <v>33622000</v>
      </c>
      <c r="C675" s="53" t="s">
        <v>283</v>
      </c>
      <c r="D675" s="54">
        <v>200</v>
      </c>
      <c r="E675" s="55">
        <f>D675</f>
        <v>200</v>
      </c>
    </row>
    <row r="676" spans="2:5">
      <c r="B676" s="47">
        <v>33622103</v>
      </c>
      <c r="C676" s="53" t="s">
        <v>387</v>
      </c>
      <c r="D676" s="54">
        <v>200</v>
      </c>
      <c r="E676" s="55">
        <f>+D676</f>
        <v>200</v>
      </c>
    </row>
    <row r="677" spans="2:5">
      <c r="B677" s="47">
        <v>33622107</v>
      </c>
      <c r="C677" s="53" t="s">
        <v>388</v>
      </c>
      <c r="D677" s="54">
        <v>1800</v>
      </c>
      <c r="E677" s="55">
        <f>D677</f>
        <v>1800</v>
      </c>
    </row>
    <row r="678" spans="2:5">
      <c r="B678" s="47">
        <v>33622606</v>
      </c>
      <c r="C678" s="53" t="s">
        <v>389</v>
      </c>
      <c r="D678" s="54">
        <v>3000</v>
      </c>
      <c r="E678" s="55">
        <f>+D678</f>
        <v>3000</v>
      </c>
    </row>
    <row r="679" spans="2:5">
      <c r="B679" s="47">
        <v>33622610</v>
      </c>
      <c r="C679" s="53" t="s">
        <v>390</v>
      </c>
      <c r="D679" s="54">
        <v>900</v>
      </c>
      <c r="E679" s="55">
        <f>+D679</f>
        <v>900</v>
      </c>
    </row>
    <row r="680" spans="2:5">
      <c r="B680" s="47">
        <v>33622699</v>
      </c>
      <c r="C680" s="53" t="s">
        <v>391</v>
      </c>
      <c r="D680" s="54">
        <v>1000</v>
      </c>
      <c r="E680" s="55">
        <f>D680</f>
        <v>1000</v>
      </c>
    </row>
    <row r="681" spans="2:5">
      <c r="B681" s="47">
        <v>33622700</v>
      </c>
      <c r="C681" s="53" t="s">
        <v>327</v>
      </c>
      <c r="D681" s="54">
        <v>1600</v>
      </c>
      <c r="E681" s="55">
        <f>D681</f>
        <v>1600</v>
      </c>
    </row>
    <row r="682" spans="2:5">
      <c r="B682" s="47">
        <v>33622707</v>
      </c>
      <c r="C682" s="53" t="s">
        <v>60</v>
      </c>
      <c r="D682" s="54">
        <v>4000</v>
      </c>
      <c r="E682" s="55">
        <f>D682</f>
        <v>4000</v>
      </c>
    </row>
    <row r="683" spans="2:5">
      <c r="B683" s="47">
        <v>33622709</v>
      </c>
      <c r="C683" s="53" t="s">
        <v>392</v>
      </c>
      <c r="D683" s="54">
        <v>6000</v>
      </c>
      <c r="E683" s="55">
        <f>+D683</f>
        <v>6000</v>
      </c>
    </row>
    <row r="684" spans="2:5">
      <c r="B684" s="47">
        <v>33622710</v>
      </c>
      <c r="C684" s="53" t="s">
        <v>393</v>
      </c>
      <c r="D684" s="54">
        <v>1000</v>
      </c>
      <c r="E684" s="55">
        <f>+D684</f>
        <v>1000</v>
      </c>
    </row>
    <row r="685" spans="2:5">
      <c r="B685" s="47">
        <v>33622711</v>
      </c>
      <c r="C685" s="53" t="s">
        <v>394</v>
      </c>
      <c r="D685" s="54">
        <v>2000</v>
      </c>
      <c r="E685" s="55">
        <f>+D685</f>
        <v>2000</v>
      </c>
    </row>
    <row r="686" spans="2:5">
      <c r="B686" s="47">
        <v>33622712</v>
      </c>
      <c r="C686" s="53" t="s">
        <v>395</v>
      </c>
      <c r="D686" s="54">
        <v>4000</v>
      </c>
      <c r="E686" s="55">
        <f>+D686</f>
        <v>4000</v>
      </c>
    </row>
    <row r="687" spans="2:5">
      <c r="B687" s="47"/>
      <c r="C687" s="1" t="s">
        <v>23</v>
      </c>
      <c r="D687" s="75">
        <f>SUM(D673:D686)</f>
        <v>125083.47</v>
      </c>
      <c r="E687" s="29"/>
    </row>
    <row r="688" spans="2:5">
      <c r="B688" s="47"/>
      <c r="C688" s="1"/>
      <c r="D688" s="64"/>
      <c r="E688" s="29"/>
    </row>
    <row r="689" spans="2:5">
      <c r="B689" s="56">
        <v>33648900</v>
      </c>
      <c r="C689" s="57" t="s">
        <v>396</v>
      </c>
      <c r="D689" s="58">
        <v>10000</v>
      </c>
      <c r="E689" s="55">
        <f>D689</f>
        <v>10000</v>
      </c>
    </row>
    <row r="690" spans="2:5">
      <c r="B690" s="59"/>
      <c r="C690" s="60" t="s">
        <v>23</v>
      </c>
      <c r="D690" s="61">
        <f>SUM(D689:D689)</f>
        <v>10000</v>
      </c>
      <c r="E690" s="29"/>
    </row>
    <row r="691" spans="2:5">
      <c r="B691" s="62"/>
      <c r="C691" s="63"/>
      <c r="D691" s="64"/>
      <c r="E691" s="29"/>
    </row>
    <row r="692" spans="2:5">
      <c r="B692" s="65">
        <v>33662200</v>
      </c>
      <c r="C692" s="66" t="s">
        <v>397</v>
      </c>
      <c r="D692" s="67">
        <v>12000</v>
      </c>
      <c r="E692" s="55">
        <f>+D692</f>
        <v>12000</v>
      </c>
    </row>
    <row r="693" spans="2:5">
      <c r="B693" s="68"/>
      <c r="C693" s="69" t="s">
        <v>23</v>
      </c>
      <c r="D693" s="70">
        <f>SUM(D691:D692)</f>
        <v>12000</v>
      </c>
      <c r="E693" s="29"/>
    </row>
    <row r="694" spans="2:5">
      <c r="B694" s="62"/>
      <c r="C694" s="63"/>
      <c r="D694" s="64"/>
      <c r="E694" s="29"/>
    </row>
    <row r="695" spans="2:5">
      <c r="B695" s="84">
        <v>33678901</v>
      </c>
      <c r="C695" s="85" t="s">
        <v>398</v>
      </c>
      <c r="D695" s="86">
        <v>25000</v>
      </c>
      <c r="E695" s="55">
        <f>+D695</f>
        <v>25000</v>
      </c>
    </row>
    <row r="696" spans="2:5">
      <c r="B696" s="84">
        <v>33678902</v>
      </c>
      <c r="C696" s="85" t="s">
        <v>399</v>
      </c>
      <c r="D696" s="86">
        <v>100000</v>
      </c>
      <c r="E696" s="55">
        <f>D696</f>
        <v>100000</v>
      </c>
    </row>
    <row r="697" spans="2:5">
      <c r="B697" s="102"/>
      <c r="C697" s="88" t="s">
        <v>23</v>
      </c>
      <c r="D697" s="89">
        <f>SUM(D695:D696)</f>
        <v>125000</v>
      </c>
      <c r="E697" s="29"/>
    </row>
    <row r="698" spans="2:5">
      <c r="B698" s="62"/>
      <c r="C698" s="63"/>
      <c r="D698" s="64"/>
      <c r="E698" s="29"/>
    </row>
    <row r="699" spans="2:5">
      <c r="B699" s="44"/>
      <c r="C699" s="45" t="s">
        <v>400</v>
      </c>
      <c r="D699" s="46"/>
      <c r="E699" s="29"/>
    </row>
    <row r="700" spans="2:5">
      <c r="B700" s="71"/>
      <c r="C700" s="71"/>
      <c r="D700" s="72"/>
      <c r="E700" s="29"/>
    </row>
    <row r="701" spans="2:5">
      <c r="B701" s="56">
        <v>33846200</v>
      </c>
      <c r="C701" s="57" t="s">
        <v>401</v>
      </c>
      <c r="D701" s="58">
        <v>30000</v>
      </c>
      <c r="E701" s="55">
        <f>D701</f>
        <v>30000</v>
      </c>
    </row>
    <row r="702" spans="2:5">
      <c r="B702" s="56">
        <v>33846201</v>
      </c>
      <c r="C702" s="57" t="s">
        <v>402</v>
      </c>
      <c r="D702" s="58">
        <v>10000</v>
      </c>
      <c r="E702" s="55">
        <f>D702</f>
        <v>10000</v>
      </c>
    </row>
    <row r="703" spans="2:5">
      <c r="B703" s="56">
        <v>33846203</v>
      </c>
      <c r="C703" s="57" t="s">
        <v>403</v>
      </c>
      <c r="D703" s="58">
        <v>7000</v>
      </c>
      <c r="E703" s="55">
        <f>D703</f>
        <v>7000</v>
      </c>
    </row>
    <row r="704" spans="2:5">
      <c r="B704" s="56">
        <v>33848000</v>
      </c>
      <c r="C704" s="57" t="s">
        <v>404</v>
      </c>
      <c r="D704" s="58">
        <v>10000</v>
      </c>
      <c r="E704" s="55">
        <f>D704</f>
        <v>10000</v>
      </c>
    </row>
    <row r="705" spans="2:5">
      <c r="B705" s="56">
        <v>33848001</v>
      </c>
      <c r="C705" s="57" t="s">
        <v>405</v>
      </c>
      <c r="D705" s="58">
        <v>1000</v>
      </c>
      <c r="E705" s="55">
        <f>D705</f>
        <v>1000</v>
      </c>
    </row>
    <row r="706" spans="2:5">
      <c r="B706" s="56"/>
      <c r="C706" s="60" t="s">
        <v>23</v>
      </c>
      <c r="D706" s="61">
        <f>SUM(D701:D705)</f>
        <v>58000</v>
      </c>
      <c r="E706" s="29"/>
    </row>
    <row r="707" spans="2:5">
      <c r="B707" s="62"/>
      <c r="C707" s="63"/>
      <c r="D707" s="64"/>
      <c r="E707" s="100">
        <f>SUM(D566+D576+D584+D588+D599+D602+D610+D623+D644+D647+D650+D659+D669+D687+D690+D693+D697+D706)</f>
        <v>2469991.48</v>
      </c>
    </row>
    <row r="708" spans="2:5">
      <c r="B708" s="44"/>
      <c r="C708" s="45" t="s">
        <v>406</v>
      </c>
      <c r="D708" s="46"/>
      <c r="E708" s="29"/>
    </row>
    <row r="709" spans="2:5">
      <c r="B709" s="62"/>
      <c r="C709" s="63"/>
      <c r="D709" s="64"/>
      <c r="E709" s="29"/>
    </row>
    <row r="710" spans="2:5">
      <c r="B710" s="47">
        <v>33921600</v>
      </c>
      <c r="C710" s="53" t="s">
        <v>407</v>
      </c>
      <c r="D710" s="54">
        <v>1000</v>
      </c>
      <c r="E710" s="55">
        <f>+D710</f>
        <v>1000</v>
      </c>
    </row>
    <row r="711" spans="2:5">
      <c r="B711" s="47">
        <v>33922000</v>
      </c>
      <c r="C711" s="53" t="s">
        <v>408</v>
      </c>
      <c r="D711" s="54">
        <v>1000</v>
      </c>
      <c r="E711" s="55">
        <f>D711</f>
        <v>1000</v>
      </c>
    </row>
    <row r="712" spans="2:5">
      <c r="B712" s="47">
        <v>33922001</v>
      </c>
      <c r="C712" s="53" t="s">
        <v>163</v>
      </c>
      <c r="D712" s="54">
        <v>200</v>
      </c>
      <c r="E712" s="55">
        <f t="shared" ref="E712:E721" si="26">D712</f>
        <v>200</v>
      </c>
    </row>
    <row r="713" spans="2:5">
      <c r="B713" s="47">
        <v>33922201</v>
      </c>
      <c r="C713" s="53" t="s">
        <v>409</v>
      </c>
      <c r="D713" s="54">
        <v>100</v>
      </c>
      <c r="E713" s="55">
        <f t="shared" si="26"/>
        <v>100</v>
      </c>
    </row>
    <row r="714" spans="2:5">
      <c r="B714" s="47">
        <v>33922203</v>
      </c>
      <c r="C714" s="53" t="s">
        <v>410</v>
      </c>
      <c r="D714" s="54">
        <v>600</v>
      </c>
      <c r="E714" s="55">
        <f>+D714</f>
        <v>600</v>
      </c>
    </row>
    <row r="715" spans="2:5">
      <c r="B715" s="47">
        <v>33922600</v>
      </c>
      <c r="C715" s="53" t="s">
        <v>411</v>
      </c>
      <c r="D715" s="54">
        <v>1000</v>
      </c>
      <c r="E715" s="55">
        <f t="shared" si="26"/>
        <v>1000</v>
      </c>
    </row>
    <row r="716" spans="2:5">
      <c r="B716" s="47">
        <v>33922602</v>
      </c>
      <c r="C716" s="53" t="s">
        <v>412</v>
      </c>
      <c r="D716" s="54">
        <v>1000</v>
      </c>
      <c r="E716" s="55">
        <f t="shared" si="26"/>
        <v>1000</v>
      </c>
    </row>
    <row r="717" spans="2:5">
      <c r="B717" s="47">
        <v>33922610</v>
      </c>
      <c r="C717" s="53" t="s">
        <v>413</v>
      </c>
      <c r="D717" s="54">
        <v>6000</v>
      </c>
      <c r="E717" s="55">
        <f t="shared" si="26"/>
        <v>6000</v>
      </c>
    </row>
    <row r="718" spans="2:5">
      <c r="B718" s="47">
        <v>33922611</v>
      </c>
      <c r="C718" s="53" t="s">
        <v>414</v>
      </c>
      <c r="D718" s="54">
        <v>9000</v>
      </c>
      <c r="E718" s="55">
        <f t="shared" si="26"/>
        <v>9000</v>
      </c>
    </row>
    <row r="719" spans="2:5">
      <c r="B719" s="47">
        <v>33922612</v>
      </c>
      <c r="C719" s="53" t="s">
        <v>415</v>
      </c>
      <c r="D719" s="54">
        <v>9000</v>
      </c>
      <c r="E719" s="55">
        <f t="shared" si="26"/>
        <v>9000</v>
      </c>
    </row>
    <row r="720" spans="2:5">
      <c r="B720" s="47">
        <v>33922613</v>
      </c>
      <c r="C720" s="53" t="s">
        <v>416</v>
      </c>
      <c r="D720" s="54">
        <v>1500</v>
      </c>
      <c r="E720" s="55">
        <f t="shared" si="26"/>
        <v>1500</v>
      </c>
    </row>
    <row r="721" spans="2:5">
      <c r="B721" s="47">
        <v>33922614</v>
      </c>
      <c r="C721" s="53" t="s">
        <v>417</v>
      </c>
      <c r="D721" s="54">
        <v>1200</v>
      </c>
      <c r="E721" s="55">
        <f t="shared" si="26"/>
        <v>1200</v>
      </c>
    </row>
    <row r="722" spans="2:5">
      <c r="B722" s="62"/>
      <c r="C722" s="63" t="s">
        <v>23</v>
      </c>
      <c r="D722" s="75">
        <f>SUM(D710:D721)</f>
        <v>31600</v>
      </c>
      <c r="E722" s="29"/>
    </row>
    <row r="723" spans="2:5">
      <c r="B723" s="138"/>
      <c r="C723" s="139"/>
      <c r="D723" s="140"/>
      <c r="E723" s="29"/>
    </row>
    <row r="724" spans="2:5">
      <c r="B724" s="56">
        <v>33946200</v>
      </c>
      <c r="C724" s="57" t="s">
        <v>418</v>
      </c>
      <c r="D724" s="58">
        <v>3000</v>
      </c>
      <c r="E724" s="55">
        <f>+D724</f>
        <v>3000</v>
      </c>
    </row>
    <row r="725" spans="2:5">
      <c r="B725" s="56">
        <v>33948101</v>
      </c>
      <c r="C725" s="57" t="s">
        <v>419</v>
      </c>
      <c r="D725" s="58">
        <v>10000</v>
      </c>
      <c r="E725" s="55">
        <f>+D725</f>
        <v>10000</v>
      </c>
    </row>
    <row r="726" spans="2:5">
      <c r="B726" s="56">
        <v>33948102</v>
      </c>
      <c r="C726" s="57" t="s">
        <v>420</v>
      </c>
      <c r="D726" s="58">
        <v>3000</v>
      </c>
      <c r="E726" s="55">
        <f>+D726</f>
        <v>3000</v>
      </c>
    </row>
    <row r="727" spans="2:5">
      <c r="B727" s="56">
        <v>33948103</v>
      </c>
      <c r="C727" s="57" t="s">
        <v>421</v>
      </c>
      <c r="D727" s="58">
        <v>3000</v>
      </c>
      <c r="E727" s="55">
        <f>+D727</f>
        <v>3000</v>
      </c>
    </row>
    <row r="728" spans="2:5">
      <c r="B728" s="59"/>
      <c r="C728" s="60" t="s">
        <v>23</v>
      </c>
      <c r="D728" s="61">
        <f>SUM(D724:D727)</f>
        <v>19000</v>
      </c>
      <c r="E728" s="29"/>
    </row>
    <row r="729" spans="2:5">
      <c r="B729" s="71"/>
      <c r="C729" s="71"/>
      <c r="D729" s="72"/>
      <c r="E729" s="29"/>
    </row>
    <row r="730" spans="2:5">
      <c r="B730" s="65">
        <v>33962500</v>
      </c>
      <c r="C730" s="66" t="s">
        <v>422</v>
      </c>
      <c r="D730" s="141">
        <v>2000</v>
      </c>
      <c r="E730" s="55">
        <f>+D730</f>
        <v>2000</v>
      </c>
    </row>
    <row r="731" spans="2:5">
      <c r="B731" s="65">
        <v>33762600</v>
      </c>
      <c r="C731" s="66" t="s">
        <v>271</v>
      </c>
      <c r="D731" s="141">
        <v>500</v>
      </c>
      <c r="E731" s="55">
        <f>+D731</f>
        <v>500</v>
      </c>
    </row>
    <row r="732" spans="2:5">
      <c r="B732" s="65">
        <v>33962700</v>
      </c>
      <c r="C732" s="66" t="s">
        <v>423</v>
      </c>
      <c r="D732" s="141">
        <v>55000</v>
      </c>
      <c r="E732" s="55">
        <f>D732</f>
        <v>55000</v>
      </c>
    </row>
    <row r="733" spans="2:5">
      <c r="B733" s="65">
        <v>33965000</v>
      </c>
      <c r="C733" s="66" t="s">
        <v>424</v>
      </c>
      <c r="D733" s="141">
        <v>2000</v>
      </c>
      <c r="E733" s="55">
        <f>+D733</f>
        <v>2000</v>
      </c>
    </row>
    <row r="734" spans="2:5">
      <c r="B734" s="68"/>
      <c r="C734" s="69" t="s">
        <v>23</v>
      </c>
      <c r="D734" s="70">
        <f>SUM(D730:D733)</f>
        <v>59500</v>
      </c>
      <c r="E734" s="29"/>
    </row>
    <row r="735" spans="2:5">
      <c r="B735" s="71"/>
      <c r="C735" s="71"/>
      <c r="D735" s="72"/>
      <c r="E735" s="29"/>
    </row>
    <row r="736" spans="2:5">
      <c r="B736" s="44"/>
      <c r="C736" s="45" t="s">
        <v>425</v>
      </c>
      <c r="D736" s="46"/>
      <c r="E736" s="29"/>
    </row>
    <row r="737" spans="2:5">
      <c r="B737" s="71"/>
      <c r="C737" s="71"/>
      <c r="D737" s="72"/>
      <c r="E737" s="29"/>
    </row>
    <row r="738" spans="2:5">
      <c r="B738" s="122">
        <v>34012000</v>
      </c>
      <c r="C738" s="142" t="s">
        <v>426</v>
      </c>
      <c r="D738" s="143">
        <v>16263.13</v>
      </c>
      <c r="E738" s="144">
        <f>+D738</f>
        <v>16263.13</v>
      </c>
    </row>
    <row r="739" spans="2:5">
      <c r="B739" s="122">
        <v>34012004</v>
      </c>
      <c r="C739" s="142" t="s">
        <v>54</v>
      </c>
      <c r="D739" s="143">
        <v>8467.7000000000007</v>
      </c>
      <c r="E739" s="144">
        <f t="shared" ref="E739:E748" si="27">+D739</f>
        <v>8467.7000000000007</v>
      </c>
    </row>
    <row r="740" spans="2:5">
      <c r="B740" s="122">
        <v>34012006</v>
      </c>
      <c r="C740" s="142" t="s">
        <v>427</v>
      </c>
      <c r="D740" s="143">
        <v>10777.91</v>
      </c>
      <c r="E740" s="144">
        <f t="shared" si="27"/>
        <v>10777.91</v>
      </c>
    </row>
    <row r="741" spans="2:5">
      <c r="B741" s="122">
        <v>34012100</v>
      </c>
      <c r="C741" s="142" t="s">
        <v>45</v>
      </c>
      <c r="D741" s="143">
        <v>22774.639999999999</v>
      </c>
      <c r="E741" s="144">
        <f t="shared" si="27"/>
        <v>22774.639999999999</v>
      </c>
    </row>
    <row r="742" spans="2:5">
      <c r="B742" s="122">
        <v>34012101</v>
      </c>
      <c r="C742" s="142" t="s">
        <v>46</v>
      </c>
      <c r="D742" s="143">
        <v>23324.28</v>
      </c>
      <c r="E742" s="144">
        <f t="shared" si="27"/>
        <v>23324.28</v>
      </c>
    </row>
    <row r="743" spans="2:5">
      <c r="B743" s="122">
        <v>34012103</v>
      </c>
      <c r="C743" s="142" t="s">
        <v>246</v>
      </c>
      <c r="D743" s="143">
        <v>15128.32</v>
      </c>
      <c r="E743" s="144">
        <f t="shared" si="27"/>
        <v>15128.32</v>
      </c>
    </row>
    <row r="744" spans="2:5">
      <c r="B744" s="122">
        <v>34013000</v>
      </c>
      <c r="C744" s="142" t="s">
        <v>99</v>
      </c>
      <c r="D744" s="143">
        <v>278725.87</v>
      </c>
      <c r="E744" s="144">
        <f t="shared" si="27"/>
        <v>278725.87</v>
      </c>
    </row>
    <row r="745" spans="2:5">
      <c r="B745" s="122">
        <v>34013002</v>
      </c>
      <c r="C745" s="142" t="s">
        <v>159</v>
      </c>
      <c r="D745" s="143">
        <v>422062.84</v>
      </c>
      <c r="E745" s="144">
        <f t="shared" si="27"/>
        <v>422062.84</v>
      </c>
    </row>
    <row r="746" spans="2:5">
      <c r="B746" s="122">
        <v>34013100</v>
      </c>
      <c r="C746" s="142" t="s">
        <v>241</v>
      </c>
      <c r="D746" s="143">
        <v>28774.46</v>
      </c>
      <c r="E746" s="144">
        <f t="shared" si="27"/>
        <v>28774.46</v>
      </c>
    </row>
    <row r="747" spans="2:5">
      <c r="B747" s="122">
        <v>34015000</v>
      </c>
      <c r="C747" s="142" t="s">
        <v>48</v>
      </c>
      <c r="D747" s="143">
        <v>5056.5600000000004</v>
      </c>
      <c r="E747" s="144">
        <f t="shared" si="27"/>
        <v>5056.5600000000004</v>
      </c>
    </row>
    <row r="748" spans="2:5">
      <c r="B748" s="122">
        <v>34016000</v>
      </c>
      <c r="C748" s="142" t="s">
        <v>49</v>
      </c>
      <c r="D748" s="143">
        <v>269369.23</v>
      </c>
      <c r="E748" s="144">
        <f t="shared" si="27"/>
        <v>269369.23</v>
      </c>
    </row>
    <row r="749" spans="2:5">
      <c r="B749" s="76"/>
      <c r="C749" s="3" t="s">
        <v>23</v>
      </c>
      <c r="D749" s="99">
        <f>SUM(D738:D748)</f>
        <v>1100724.94</v>
      </c>
      <c r="E749" s="29"/>
    </row>
    <row r="750" spans="2:5">
      <c r="B750" s="71"/>
      <c r="C750" s="71"/>
      <c r="D750" s="72"/>
      <c r="E750" s="29"/>
    </row>
    <row r="751" spans="2:5">
      <c r="B751" s="44"/>
      <c r="C751" s="45" t="s">
        <v>425</v>
      </c>
      <c r="D751" s="46"/>
      <c r="E751" s="29"/>
    </row>
    <row r="752" spans="2:5">
      <c r="B752" s="71"/>
      <c r="C752" s="71"/>
      <c r="D752" s="72"/>
      <c r="E752" s="29"/>
    </row>
    <row r="753" spans="2:5">
      <c r="B753" s="47">
        <v>34020201</v>
      </c>
      <c r="C753" s="145" t="s">
        <v>428</v>
      </c>
      <c r="D753" s="146">
        <v>18658.37</v>
      </c>
      <c r="E753" s="147">
        <f>D753</f>
        <v>18658.37</v>
      </c>
    </row>
    <row r="754" spans="2:5">
      <c r="B754" s="47">
        <v>34021200</v>
      </c>
      <c r="C754" s="145" t="s">
        <v>429</v>
      </c>
      <c r="D754" s="146">
        <v>18000</v>
      </c>
      <c r="E754" s="147">
        <f>D754</f>
        <v>18000</v>
      </c>
    </row>
    <row r="755" spans="2:5">
      <c r="B755" s="47">
        <v>34022000</v>
      </c>
      <c r="C755" s="145" t="s">
        <v>430</v>
      </c>
      <c r="D755" s="146">
        <v>1000</v>
      </c>
      <c r="E755" s="147">
        <f>+D755</f>
        <v>1000</v>
      </c>
    </row>
    <row r="756" spans="2:5">
      <c r="B756" s="47">
        <v>34022002</v>
      </c>
      <c r="C756" s="145" t="s">
        <v>431</v>
      </c>
      <c r="D756" s="146">
        <v>3000</v>
      </c>
      <c r="E756" s="147">
        <f t="shared" ref="E756:E761" si="28">+D756</f>
        <v>3000</v>
      </c>
    </row>
    <row r="757" spans="2:5">
      <c r="B757" s="47">
        <v>34022104</v>
      </c>
      <c r="C757" s="145" t="s">
        <v>115</v>
      </c>
      <c r="D757" s="146">
        <v>1000</v>
      </c>
      <c r="E757" s="147">
        <f t="shared" si="28"/>
        <v>1000</v>
      </c>
    </row>
    <row r="758" spans="2:5">
      <c r="B758" s="47">
        <v>34022199</v>
      </c>
      <c r="C758" s="145" t="s">
        <v>432</v>
      </c>
      <c r="D758" s="146">
        <v>6000</v>
      </c>
      <c r="E758" s="147">
        <f t="shared" si="28"/>
        <v>6000</v>
      </c>
    </row>
    <row r="759" spans="2:5">
      <c r="B759" s="47">
        <v>34022300</v>
      </c>
      <c r="C759" s="145" t="s">
        <v>90</v>
      </c>
      <c r="D759" s="146">
        <v>400</v>
      </c>
      <c r="E759" s="147">
        <f t="shared" si="28"/>
        <v>400</v>
      </c>
    </row>
    <row r="760" spans="2:5">
      <c r="B760" s="47">
        <v>34022699</v>
      </c>
      <c r="C760" s="145" t="s">
        <v>433</v>
      </c>
      <c r="D760" s="146">
        <v>7364.4</v>
      </c>
      <c r="E760" s="147">
        <f t="shared" si="28"/>
        <v>7364.4</v>
      </c>
    </row>
    <row r="761" spans="2:5">
      <c r="B761" s="73">
        <v>34022706</v>
      </c>
      <c r="C761" s="145" t="s">
        <v>60</v>
      </c>
      <c r="D761" s="148">
        <v>3200</v>
      </c>
      <c r="E761" s="147">
        <f t="shared" si="28"/>
        <v>3200</v>
      </c>
    </row>
    <row r="762" spans="2:5">
      <c r="B762" s="80"/>
      <c r="C762" s="63" t="s">
        <v>23</v>
      </c>
      <c r="D762" s="75">
        <f>SUM(D753:D761)</f>
        <v>58622.77</v>
      </c>
      <c r="E762" s="29"/>
    </row>
    <row r="763" spans="2:5">
      <c r="B763" s="71"/>
      <c r="C763" s="1"/>
      <c r="D763" s="148"/>
      <c r="E763" s="29"/>
    </row>
    <row r="764" spans="2:5">
      <c r="B764" s="44"/>
      <c r="C764" s="45" t="s">
        <v>434</v>
      </c>
      <c r="D764" s="46"/>
      <c r="E764" s="29"/>
    </row>
    <row r="765" spans="2:5">
      <c r="B765" s="71"/>
      <c r="C765" s="1"/>
      <c r="D765" s="148"/>
      <c r="E765" s="29"/>
    </row>
    <row r="766" spans="2:5">
      <c r="B766" s="47">
        <v>34122401</v>
      </c>
      <c r="C766" s="53" t="s">
        <v>435</v>
      </c>
      <c r="D766" s="54">
        <v>47879.79</v>
      </c>
      <c r="E766" s="55">
        <f>D766</f>
        <v>47879.79</v>
      </c>
    </row>
    <row r="767" spans="2:5">
      <c r="B767" s="47">
        <v>34122500</v>
      </c>
      <c r="C767" s="53" t="s">
        <v>436</v>
      </c>
      <c r="D767" s="54">
        <v>3050</v>
      </c>
      <c r="E767" s="55">
        <f>+D767</f>
        <v>3050</v>
      </c>
    </row>
    <row r="768" spans="2:5">
      <c r="B768" s="47">
        <v>34122502</v>
      </c>
      <c r="C768" s="53" t="s">
        <v>437</v>
      </c>
      <c r="D768" s="54">
        <v>470</v>
      </c>
      <c r="E768" s="55">
        <f>+D768</f>
        <v>470</v>
      </c>
    </row>
    <row r="769" spans="2:5">
      <c r="B769" s="47">
        <v>34122602</v>
      </c>
      <c r="C769" s="53" t="s">
        <v>438</v>
      </c>
      <c r="D769" s="54">
        <v>4000</v>
      </c>
      <c r="E769" s="55">
        <f>D769</f>
        <v>4000</v>
      </c>
    </row>
    <row r="770" spans="2:5">
      <c r="B770" s="47">
        <v>34122603</v>
      </c>
      <c r="C770" s="53" t="s">
        <v>439</v>
      </c>
      <c r="D770" s="54">
        <v>425</v>
      </c>
      <c r="E770" s="55">
        <f t="shared" ref="E770:E776" si="29">+D770</f>
        <v>425</v>
      </c>
    </row>
    <row r="771" spans="2:5">
      <c r="B771" s="47">
        <v>34122609</v>
      </c>
      <c r="C771" s="53" t="s">
        <v>440</v>
      </c>
      <c r="D771" s="54">
        <v>15000</v>
      </c>
      <c r="E771" s="55">
        <f t="shared" si="29"/>
        <v>15000</v>
      </c>
    </row>
    <row r="772" spans="2:5">
      <c r="B772" s="47">
        <v>34122610</v>
      </c>
      <c r="C772" s="53" t="s">
        <v>441</v>
      </c>
      <c r="D772" s="54">
        <v>4000</v>
      </c>
      <c r="E772" s="55">
        <f t="shared" si="29"/>
        <v>4000</v>
      </c>
    </row>
    <row r="773" spans="2:5">
      <c r="B773" s="47">
        <v>34122611</v>
      </c>
      <c r="C773" s="53" t="s">
        <v>442</v>
      </c>
      <c r="D773" s="54">
        <v>8000</v>
      </c>
      <c r="E773" s="55">
        <f t="shared" si="29"/>
        <v>8000</v>
      </c>
    </row>
    <row r="774" spans="2:5">
      <c r="B774" s="47">
        <v>34122697</v>
      </c>
      <c r="C774" s="53" t="s">
        <v>443</v>
      </c>
      <c r="D774" s="54">
        <v>2000</v>
      </c>
      <c r="E774" s="55">
        <f t="shared" si="29"/>
        <v>2000</v>
      </c>
    </row>
    <row r="775" spans="2:5">
      <c r="B775" s="47">
        <v>34122698</v>
      </c>
      <c r="C775" s="53" t="s">
        <v>444</v>
      </c>
      <c r="D775" s="54">
        <v>225000</v>
      </c>
      <c r="E775" s="55">
        <f t="shared" si="29"/>
        <v>225000</v>
      </c>
    </row>
    <row r="776" spans="2:5">
      <c r="B776" s="47">
        <v>34122709</v>
      </c>
      <c r="C776" s="53" t="s">
        <v>445</v>
      </c>
      <c r="D776" s="54">
        <v>34000</v>
      </c>
      <c r="E776" s="55">
        <f t="shared" si="29"/>
        <v>34000</v>
      </c>
    </row>
    <row r="777" spans="2:5">
      <c r="B777" s="47"/>
      <c r="C777" s="1" t="s">
        <v>23</v>
      </c>
      <c r="D777" s="149">
        <f>SUM(D766:D776)</f>
        <v>343824.79000000004</v>
      </c>
      <c r="E777" s="29"/>
    </row>
    <row r="778" spans="2:5">
      <c r="B778" s="47"/>
      <c r="C778" s="103"/>
      <c r="D778" s="109"/>
      <c r="E778" s="29"/>
    </row>
    <row r="779" spans="2:5">
      <c r="B779" s="56">
        <v>34144900</v>
      </c>
      <c r="C779" s="57" t="s">
        <v>446</v>
      </c>
      <c r="D779" s="133">
        <v>499925.63</v>
      </c>
      <c r="E779" s="55">
        <f>D779</f>
        <v>499925.63</v>
      </c>
    </row>
    <row r="780" spans="2:5">
      <c r="B780" s="56">
        <v>34144902</v>
      </c>
      <c r="C780" s="57" t="s">
        <v>447</v>
      </c>
      <c r="D780" s="133">
        <v>48710.03</v>
      </c>
      <c r="E780" s="55">
        <f>+D780</f>
        <v>48710.03</v>
      </c>
    </row>
    <row r="781" spans="2:5">
      <c r="B781" s="56">
        <v>34146200</v>
      </c>
      <c r="C781" s="57" t="s">
        <v>448</v>
      </c>
      <c r="D781" s="133">
        <v>300000</v>
      </c>
      <c r="E781" s="55">
        <f>+D781</f>
        <v>300000</v>
      </c>
    </row>
    <row r="782" spans="2:5">
      <c r="B782" s="56">
        <v>34146201</v>
      </c>
      <c r="C782" s="57" t="s">
        <v>449</v>
      </c>
      <c r="D782" s="133">
        <v>28000</v>
      </c>
      <c r="E782" s="55">
        <f>+D782</f>
        <v>28000</v>
      </c>
    </row>
    <row r="783" spans="2:5">
      <c r="B783" s="56">
        <v>34148900</v>
      </c>
      <c r="C783" s="57" t="s">
        <v>450</v>
      </c>
      <c r="D783" s="133">
        <v>200000</v>
      </c>
      <c r="E783" s="55">
        <f>+D783</f>
        <v>200000</v>
      </c>
    </row>
    <row r="784" spans="2:5">
      <c r="B784" s="56">
        <v>34148901</v>
      </c>
      <c r="C784" s="150" t="s">
        <v>451</v>
      </c>
      <c r="D784" s="58">
        <v>3000</v>
      </c>
      <c r="E784" s="55">
        <f t="shared" ref="E784:E792" si="30">D784</f>
        <v>3000</v>
      </c>
    </row>
    <row r="785" spans="2:5">
      <c r="B785" s="56">
        <v>34148902</v>
      </c>
      <c r="C785" s="150" t="s">
        <v>452</v>
      </c>
      <c r="D785" s="58">
        <v>12000</v>
      </c>
      <c r="E785" s="55">
        <f t="shared" si="30"/>
        <v>12000</v>
      </c>
    </row>
    <row r="786" spans="2:5">
      <c r="B786" s="56">
        <v>34148904</v>
      </c>
      <c r="C786" s="150" t="s">
        <v>453</v>
      </c>
      <c r="D786" s="58">
        <v>42000</v>
      </c>
      <c r="E786" s="55">
        <f>+D786</f>
        <v>42000</v>
      </c>
    </row>
    <row r="787" spans="2:5">
      <c r="B787" s="56">
        <v>34148909</v>
      </c>
      <c r="C787" s="150" t="s">
        <v>454</v>
      </c>
      <c r="D787" s="58">
        <v>42000</v>
      </c>
      <c r="E787" s="55">
        <f t="shared" si="30"/>
        <v>42000</v>
      </c>
    </row>
    <row r="788" spans="2:5">
      <c r="B788" s="56">
        <v>34148910</v>
      </c>
      <c r="C788" s="151" t="s">
        <v>455</v>
      </c>
      <c r="D788" s="58">
        <v>2000</v>
      </c>
      <c r="E788" s="55">
        <f t="shared" si="30"/>
        <v>2000</v>
      </c>
    </row>
    <row r="789" spans="2:5">
      <c r="B789" s="56">
        <v>34148911</v>
      </c>
      <c r="C789" s="150" t="s">
        <v>456</v>
      </c>
      <c r="D789" s="58">
        <v>42000</v>
      </c>
      <c r="E789" s="55">
        <f t="shared" si="30"/>
        <v>42000</v>
      </c>
    </row>
    <row r="790" spans="2:5">
      <c r="B790" s="56">
        <v>34148916</v>
      </c>
      <c r="C790" s="151" t="s">
        <v>457</v>
      </c>
      <c r="D790" s="58">
        <v>8000</v>
      </c>
      <c r="E790" s="55">
        <f t="shared" si="30"/>
        <v>8000</v>
      </c>
    </row>
    <row r="791" spans="2:5">
      <c r="B791" s="56">
        <v>34148917</v>
      </c>
      <c r="C791" s="150" t="s">
        <v>458</v>
      </c>
      <c r="D791" s="58">
        <v>24000</v>
      </c>
      <c r="E791" s="55">
        <f t="shared" si="30"/>
        <v>24000</v>
      </c>
    </row>
    <row r="792" spans="2:5">
      <c r="B792" s="56">
        <v>34148918</v>
      </c>
      <c r="C792" s="151" t="s">
        <v>459</v>
      </c>
      <c r="D792" s="58">
        <v>5000</v>
      </c>
      <c r="E792" s="55">
        <f t="shared" si="30"/>
        <v>5000</v>
      </c>
    </row>
    <row r="793" spans="2:5">
      <c r="B793" s="56">
        <v>34148919</v>
      </c>
      <c r="C793" s="150" t="s">
        <v>460</v>
      </c>
      <c r="D793" s="58">
        <v>20000</v>
      </c>
      <c r="E793" s="55">
        <f t="shared" ref="E793:E812" si="31">+D793</f>
        <v>20000</v>
      </c>
    </row>
    <row r="794" spans="2:5">
      <c r="B794" s="56">
        <v>34148922</v>
      </c>
      <c r="C794" s="150" t="s">
        <v>461</v>
      </c>
      <c r="D794" s="58">
        <v>12000</v>
      </c>
      <c r="E794" s="55">
        <f t="shared" si="31"/>
        <v>12000</v>
      </c>
    </row>
    <row r="795" spans="2:5">
      <c r="B795" s="56">
        <v>34148923</v>
      </c>
      <c r="C795" s="150" t="s">
        <v>462</v>
      </c>
      <c r="D795" s="58">
        <v>2500</v>
      </c>
      <c r="E795" s="55">
        <f t="shared" si="31"/>
        <v>2500</v>
      </c>
    </row>
    <row r="796" spans="2:5">
      <c r="B796" s="56">
        <v>34148924</v>
      </c>
      <c r="C796" s="150" t="s">
        <v>463</v>
      </c>
      <c r="D796" s="58">
        <v>4400</v>
      </c>
      <c r="E796" s="55">
        <f t="shared" si="31"/>
        <v>4400</v>
      </c>
    </row>
    <row r="797" spans="2:5">
      <c r="B797" s="56">
        <v>34148925</v>
      </c>
      <c r="C797" s="150" t="s">
        <v>464</v>
      </c>
      <c r="D797" s="58">
        <v>1500</v>
      </c>
      <c r="E797" s="55">
        <f t="shared" si="31"/>
        <v>1500</v>
      </c>
    </row>
    <row r="798" spans="2:5">
      <c r="B798" s="56">
        <v>34148926</v>
      </c>
      <c r="C798" s="150" t="s">
        <v>465</v>
      </c>
      <c r="D798" s="58">
        <v>1500</v>
      </c>
      <c r="E798" s="55">
        <f t="shared" si="31"/>
        <v>1500</v>
      </c>
    </row>
    <row r="799" spans="2:5">
      <c r="B799" s="56">
        <v>34148927</v>
      </c>
      <c r="C799" s="150" t="s">
        <v>466</v>
      </c>
      <c r="D799" s="58">
        <v>3500</v>
      </c>
      <c r="E799" s="55">
        <f t="shared" si="31"/>
        <v>3500</v>
      </c>
    </row>
    <row r="800" spans="2:5">
      <c r="B800" s="56">
        <v>34148928</v>
      </c>
      <c r="C800" s="151" t="s">
        <v>467</v>
      </c>
      <c r="D800" s="58">
        <v>7800</v>
      </c>
      <c r="E800" s="55">
        <f t="shared" si="31"/>
        <v>7800</v>
      </c>
    </row>
    <row r="801" spans="2:5">
      <c r="B801" s="56">
        <v>34148929</v>
      </c>
      <c r="C801" s="151" t="s">
        <v>468</v>
      </c>
      <c r="D801" s="58">
        <v>2500</v>
      </c>
      <c r="E801" s="55">
        <f t="shared" si="31"/>
        <v>2500</v>
      </c>
    </row>
    <row r="802" spans="2:5">
      <c r="B802" s="56">
        <v>34148930</v>
      </c>
      <c r="C802" s="150" t="s">
        <v>469</v>
      </c>
      <c r="D802" s="58">
        <v>3500</v>
      </c>
      <c r="E802" s="55">
        <f t="shared" si="31"/>
        <v>3500</v>
      </c>
    </row>
    <row r="803" spans="2:5">
      <c r="B803" s="56">
        <v>34148940</v>
      </c>
      <c r="C803" s="151" t="s">
        <v>470</v>
      </c>
      <c r="D803" s="58">
        <v>51000</v>
      </c>
      <c r="E803" s="55">
        <f t="shared" si="31"/>
        <v>51000</v>
      </c>
    </row>
    <row r="804" spans="2:5">
      <c r="B804" s="56">
        <v>34148942</v>
      </c>
      <c r="C804" s="57" t="s">
        <v>471</v>
      </c>
      <c r="D804" s="58">
        <v>6000</v>
      </c>
      <c r="E804" s="55">
        <f t="shared" si="31"/>
        <v>6000</v>
      </c>
    </row>
    <row r="805" spans="2:5">
      <c r="B805" s="56">
        <v>34148943</v>
      </c>
      <c r="C805" s="57" t="s">
        <v>472</v>
      </c>
      <c r="D805" s="58">
        <v>3000</v>
      </c>
      <c r="E805" s="55">
        <f t="shared" si="31"/>
        <v>3000</v>
      </c>
    </row>
    <row r="806" spans="2:5">
      <c r="B806" s="56">
        <v>34148944</v>
      </c>
      <c r="C806" s="57" t="s">
        <v>473</v>
      </c>
      <c r="D806" s="58">
        <v>12000</v>
      </c>
      <c r="E806" s="55">
        <f t="shared" si="31"/>
        <v>12000</v>
      </c>
    </row>
    <row r="807" spans="2:5">
      <c r="B807" s="56">
        <v>34148945</v>
      </c>
      <c r="C807" s="57" t="s">
        <v>474</v>
      </c>
      <c r="D807" s="58">
        <v>2000</v>
      </c>
      <c r="E807" s="55">
        <f t="shared" si="31"/>
        <v>2000</v>
      </c>
    </row>
    <row r="808" spans="2:5">
      <c r="B808" s="56">
        <v>34148946</v>
      </c>
      <c r="C808" s="57" t="s">
        <v>475</v>
      </c>
      <c r="D808" s="58">
        <v>3000</v>
      </c>
      <c r="E808" s="55">
        <f t="shared" si="31"/>
        <v>3000</v>
      </c>
    </row>
    <row r="809" spans="2:5">
      <c r="B809" s="56">
        <v>34148947</v>
      </c>
      <c r="C809" s="57" t="s">
        <v>476</v>
      </c>
      <c r="D809" s="58">
        <v>3000</v>
      </c>
      <c r="E809" s="55">
        <f t="shared" si="31"/>
        <v>3000</v>
      </c>
    </row>
    <row r="810" spans="2:5">
      <c r="B810" s="56">
        <v>34148948</v>
      </c>
      <c r="C810" s="57" t="s">
        <v>477</v>
      </c>
      <c r="D810" s="58">
        <v>1000</v>
      </c>
      <c r="E810" s="55">
        <f t="shared" si="31"/>
        <v>1000</v>
      </c>
    </row>
    <row r="811" spans="2:5">
      <c r="B811" s="56">
        <v>34148947</v>
      </c>
      <c r="C811" s="57" t="s">
        <v>478</v>
      </c>
      <c r="D811" s="58">
        <v>5000</v>
      </c>
      <c r="E811" s="55">
        <f t="shared" si="31"/>
        <v>5000</v>
      </c>
    </row>
    <row r="812" spans="2:5">
      <c r="B812" s="56">
        <v>34148948</v>
      </c>
      <c r="C812" s="57" t="s">
        <v>479</v>
      </c>
      <c r="D812" s="58">
        <v>20000</v>
      </c>
      <c r="E812" s="55">
        <f t="shared" si="31"/>
        <v>20000</v>
      </c>
    </row>
    <row r="813" spans="2:5">
      <c r="B813" s="81"/>
      <c r="C813" s="60" t="s">
        <v>23</v>
      </c>
      <c r="D813" s="152">
        <f>SUM(D779:D812)</f>
        <v>1421835.6600000001</v>
      </c>
      <c r="E813" s="29"/>
    </row>
    <row r="814" spans="2:5">
      <c r="B814" s="83"/>
      <c r="C814" s="153"/>
      <c r="D814" s="154"/>
      <c r="E814" s="29"/>
    </row>
    <row r="815" spans="2:5">
      <c r="B815" s="65">
        <v>34162700</v>
      </c>
      <c r="C815" s="66" t="s">
        <v>480</v>
      </c>
      <c r="D815" s="67">
        <v>7000</v>
      </c>
      <c r="E815" s="55">
        <f>D815</f>
        <v>7000</v>
      </c>
    </row>
    <row r="816" spans="2:5">
      <c r="B816" s="68"/>
      <c r="C816" s="69" t="s">
        <v>23</v>
      </c>
      <c r="D816" s="70">
        <f>SUM(D815)</f>
        <v>7000</v>
      </c>
      <c r="E816" s="29"/>
    </row>
    <row r="817" spans="2:5">
      <c r="B817" s="71"/>
      <c r="C817" s="71"/>
      <c r="D817" s="72"/>
      <c r="E817" s="29"/>
    </row>
    <row r="818" spans="2:5">
      <c r="B818" s="44"/>
      <c r="C818" s="45" t="s">
        <v>481</v>
      </c>
      <c r="D818" s="46"/>
      <c r="E818" s="29"/>
    </row>
    <row r="819" spans="2:5">
      <c r="B819" s="71"/>
      <c r="C819" s="98"/>
      <c r="D819" s="72"/>
      <c r="E819" s="29"/>
    </row>
    <row r="820" spans="2:5">
      <c r="B820" s="73">
        <v>34221201</v>
      </c>
      <c r="C820" s="73" t="s">
        <v>482</v>
      </c>
      <c r="D820" s="72">
        <v>22361.279999999999</v>
      </c>
      <c r="E820" s="55">
        <f>+D820</f>
        <v>22361.279999999999</v>
      </c>
    </row>
    <row r="821" spans="2:5">
      <c r="B821" s="73">
        <v>34221400</v>
      </c>
      <c r="C821" s="73" t="s">
        <v>483</v>
      </c>
      <c r="D821" s="72">
        <v>1200</v>
      </c>
      <c r="E821" s="55">
        <f>+D821</f>
        <v>1200</v>
      </c>
    </row>
    <row r="822" spans="2:5">
      <c r="B822" s="73">
        <v>34221600</v>
      </c>
      <c r="C822" s="73" t="s">
        <v>484</v>
      </c>
      <c r="D822" s="72">
        <v>1000</v>
      </c>
      <c r="E822" s="55">
        <f>+D822</f>
        <v>1000</v>
      </c>
    </row>
    <row r="823" spans="2:5">
      <c r="B823" s="73">
        <v>34222100</v>
      </c>
      <c r="C823" s="73" t="s">
        <v>485</v>
      </c>
      <c r="D823" s="72">
        <v>15000</v>
      </c>
      <c r="E823" s="55">
        <f>D823</f>
        <v>15000</v>
      </c>
    </row>
    <row r="824" spans="2:5">
      <c r="B824" s="73">
        <v>34222101</v>
      </c>
      <c r="C824" s="73" t="s">
        <v>486</v>
      </c>
      <c r="D824" s="72">
        <v>4500</v>
      </c>
      <c r="E824" s="55">
        <f>+D824</f>
        <v>4500</v>
      </c>
    </row>
    <row r="825" spans="2:5">
      <c r="B825" s="73"/>
      <c r="C825" s="1" t="s">
        <v>23</v>
      </c>
      <c r="D825" s="149">
        <f>SUM(D820:D824)</f>
        <v>44061.279999999999</v>
      </c>
      <c r="E825" s="29"/>
    </row>
    <row r="826" spans="2:5">
      <c r="B826" s="71"/>
      <c r="C826" s="98"/>
      <c r="D826" s="72"/>
      <c r="E826" s="29"/>
    </row>
    <row r="827" spans="2:5">
      <c r="B827" s="65">
        <v>34261100</v>
      </c>
      <c r="C827" s="66" t="s">
        <v>487</v>
      </c>
      <c r="D827" s="67">
        <v>500</v>
      </c>
      <c r="E827" s="55">
        <f>+D827</f>
        <v>500</v>
      </c>
    </row>
    <row r="828" spans="2:5">
      <c r="B828" s="65">
        <v>34262500</v>
      </c>
      <c r="C828" s="66" t="s">
        <v>422</v>
      </c>
      <c r="D828" s="67">
        <v>2000</v>
      </c>
      <c r="E828" s="55">
        <f>+D828</f>
        <v>2000</v>
      </c>
    </row>
    <row r="829" spans="2:5">
      <c r="B829" s="65">
        <v>34262701</v>
      </c>
      <c r="C829" s="66" t="s">
        <v>488</v>
      </c>
      <c r="D829" s="67">
        <v>5000</v>
      </c>
      <c r="E829" s="55">
        <f>D829</f>
        <v>5000</v>
      </c>
    </row>
    <row r="830" spans="2:5">
      <c r="B830" s="65">
        <v>34262702</v>
      </c>
      <c r="C830" s="66" t="s">
        <v>489</v>
      </c>
      <c r="D830" s="67">
        <v>60000</v>
      </c>
      <c r="E830" s="55">
        <f>D830</f>
        <v>60000</v>
      </c>
    </row>
    <row r="831" spans="2:5">
      <c r="B831" s="65">
        <v>34263600</v>
      </c>
      <c r="C831" s="66" t="s">
        <v>490</v>
      </c>
      <c r="D831" s="67">
        <v>1000</v>
      </c>
      <c r="E831" s="55">
        <f>+D831</f>
        <v>1000</v>
      </c>
    </row>
    <row r="832" spans="2:5">
      <c r="B832" s="65">
        <v>34264100</v>
      </c>
      <c r="C832" s="66" t="s">
        <v>491</v>
      </c>
      <c r="D832" s="67">
        <v>9000</v>
      </c>
      <c r="E832" s="55">
        <f>+D832</f>
        <v>9000</v>
      </c>
    </row>
    <row r="833" spans="2:5">
      <c r="B833" s="92"/>
      <c r="C833" s="69" t="s">
        <v>23</v>
      </c>
      <c r="D833" s="70">
        <f>SUM(D827:D832)</f>
        <v>77500</v>
      </c>
      <c r="E833" s="29"/>
    </row>
    <row r="834" spans="2:5">
      <c r="B834" s="107"/>
      <c r="C834" s="91"/>
      <c r="D834" s="109"/>
      <c r="E834" s="29"/>
    </row>
    <row r="835" spans="2:5">
      <c r="B835" s="84">
        <v>34276202</v>
      </c>
      <c r="C835" s="85" t="s">
        <v>492</v>
      </c>
      <c r="D835" s="86">
        <v>6000</v>
      </c>
      <c r="E835" s="55">
        <f>+D835</f>
        <v>6000</v>
      </c>
    </row>
    <row r="836" spans="2:5">
      <c r="B836" s="87"/>
      <c r="C836" s="88" t="s">
        <v>23</v>
      </c>
      <c r="D836" s="89">
        <f>SUM(D835)</f>
        <v>6000</v>
      </c>
      <c r="E836" s="29"/>
    </row>
    <row r="837" spans="2:5">
      <c r="B837" s="107"/>
      <c r="C837" s="91"/>
      <c r="D837" s="109"/>
      <c r="E837" s="29"/>
    </row>
    <row r="838" spans="2:5">
      <c r="B838" s="155">
        <v>34291300</v>
      </c>
      <c r="C838" s="156" t="s">
        <v>493</v>
      </c>
      <c r="D838" s="157">
        <v>446533.66</v>
      </c>
      <c r="E838" s="55">
        <f>D838</f>
        <v>446533.66</v>
      </c>
    </row>
    <row r="839" spans="2:5">
      <c r="B839" s="158"/>
      <c r="C839" s="42" t="s">
        <v>23</v>
      </c>
      <c r="D839" s="159">
        <f>SUM(D838)</f>
        <v>446533.66</v>
      </c>
      <c r="E839" s="29"/>
    </row>
    <row r="840" spans="2:5">
      <c r="B840" s="107"/>
      <c r="C840" s="91"/>
      <c r="D840" s="109"/>
      <c r="E840" s="100">
        <f>SUM(D722+D728+D734+D749+D762+D777+D813+D816+D825+D833+D836+D839)</f>
        <v>3616203.1</v>
      </c>
    </row>
    <row r="841" spans="2:5">
      <c r="B841" s="44"/>
      <c r="C841" s="45" t="s">
        <v>494</v>
      </c>
      <c r="D841" s="46"/>
      <c r="E841" s="29"/>
    </row>
    <row r="842" spans="2:5">
      <c r="B842" s="71"/>
      <c r="C842" s="1"/>
      <c r="D842" s="64"/>
      <c r="E842" s="29"/>
    </row>
    <row r="843" spans="2:5">
      <c r="B843" s="76">
        <v>41012000</v>
      </c>
      <c r="C843" s="77" t="s">
        <v>41</v>
      </c>
      <c r="D843" s="78">
        <v>46574.36</v>
      </c>
      <c r="E843" s="55">
        <f>D843</f>
        <v>46574.36</v>
      </c>
    </row>
    <row r="844" spans="2:5">
      <c r="B844" s="76">
        <v>41012001</v>
      </c>
      <c r="C844" s="77" t="s">
        <v>42</v>
      </c>
      <c r="D844" s="78">
        <v>181195.23</v>
      </c>
      <c r="E844" s="55">
        <f t="shared" ref="E844:E856" si="32">D844</f>
        <v>181195.23</v>
      </c>
    </row>
    <row r="845" spans="2:5">
      <c r="B845" s="76">
        <v>41012003</v>
      </c>
      <c r="C845" s="77" t="s">
        <v>43</v>
      </c>
      <c r="D845" s="78">
        <v>20681.400000000001</v>
      </c>
      <c r="E845" s="55">
        <f t="shared" si="32"/>
        <v>20681.400000000001</v>
      </c>
    </row>
    <row r="846" spans="2:5">
      <c r="B846" s="76">
        <v>41012004</v>
      </c>
      <c r="C846" s="77" t="s">
        <v>54</v>
      </c>
      <c r="D846" s="78">
        <v>141557.59</v>
      </c>
      <c r="E846" s="55">
        <f t="shared" si="32"/>
        <v>141557.59</v>
      </c>
    </row>
    <row r="847" spans="2:5">
      <c r="B847" s="76">
        <v>41012005</v>
      </c>
      <c r="C847" s="77" t="s">
        <v>495</v>
      </c>
      <c r="D847" s="78">
        <v>16152.6</v>
      </c>
      <c r="E847" s="55">
        <f t="shared" si="32"/>
        <v>16152.6</v>
      </c>
    </row>
    <row r="848" spans="2:5">
      <c r="B848" s="76">
        <v>41012006</v>
      </c>
      <c r="C848" s="77" t="s">
        <v>44</v>
      </c>
      <c r="D848" s="78">
        <v>76060.740000000005</v>
      </c>
      <c r="E848" s="55">
        <f t="shared" si="32"/>
        <v>76060.740000000005</v>
      </c>
    </row>
    <row r="849" spans="2:5">
      <c r="B849" s="76">
        <v>41012100</v>
      </c>
      <c r="C849" s="77" t="s">
        <v>45</v>
      </c>
      <c r="D849" s="78">
        <v>261800.78</v>
      </c>
      <c r="E849" s="55">
        <f t="shared" si="32"/>
        <v>261800.78</v>
      </c>
    </row>
    <row r="850" spans="2:5">
      <c r="B850" s="76">
        <v>41012101</v>
      </c>
      <c r="C850" s="77" t="s">
        <v>46</v>
      </c>
      <c r="D850" s="78">
        <v>314065.64</v>
      </c>
      <c r="E850" s="55">
        <f t="shared" si="32"/>
        <v>314065.64</v>
      </c>
    </row>
    <row r="851" spans="2:5">
      <c r="B851" s="76">
        <v>41012103</v>
      </c>
      <c r="C851" s="77" t="s">
        <v>47</v>
      </c>
      <c r="D851" s="78">
        <v>214339.72</v>
      </c>
      <c r="E851" s="55">
        <f t="shared" si="32"/>
        <v>214339.72</v>
      </c>
    </row>
    <row r="852" spans="2:5">
      <c r="B852" s="76">
        <v>41013000</v>
      </c>
      <c r="C852" s="77" t="s">
        <v>99</v>
      </c>
      <c r="D852" s="78">
        <v>230754.07</v>
      </c>
      <c r="E852" s="55">
        <f t="shared" si="32"/>
        <v>230754.07</v>
      </c>
    </row>
    <row r="853" spans="2:5">
      <c r="B853" s="76">
        <v>41013002</v>
      </c>
      <c r="C853" s="77" t="s">
        <v>100</v>
      </c>
      <c r="D853" s="78">
        <v>347322.67</v>
      </c>
      <c r="E853" s="55">
        <f t="shared" si="32"/>
        <v>347322.67</v>
      </c>
    </row>
    <row r="854" spans="2:5">
      <c r="B854" s="76">
        <v>41013100</v>
      </c>
      <c r="C854" s="77" t="s">
        <v>101</v>
      </c>
      <c r="D854" s="78">
        <v>75439.67</v>
      </c>
      <c r="E854" s="55">
        <f t="shared" si="32"/>
        <v>75439.67</v>
      </c>
    </row>
    <row r="855" spans="2:5">
      <c r="B855" s="76">
        <v>41015000</v>
      </c>
      <c r="C855" s="77" t="s">
        <v>48</v>
      </c>
      <c r="D855" s="78">
        <v>10815.42</v>
      </c>
      <c r="E855" s="55">
        <f t="shared" si="32"/>
        <v>10815.42</v>
      </c>
    </row>
    <row r="856" spans="2:5">
      <c r="B856" s="76">
        <v>41016000</v>
      </c>
      <c r="C856" s="77" t="s">
        <v>49</v>
      </c>
      <c r="D856" s="78">
        <v>530477.43999999994</v>
      </c>
      <c r="E856" s="55">
        <f t="shared" si="32"/>
        <v>530477.43999999994</v>
      </c>
    </row>
    <row r="857" spans="2:5">
      <c r="B857" s="77"/>
      <c r="C857" s="3" t="s">
        <v>23</v>
      </c>
      <c r="D857" s="79">
        <f>SUM(D843:D856)</f>
        <v>2467237.3299999996</v>
      </c>
      <c r="E857" s="29"/>
    </row>
    <row r="858" spans="2:5">
      <c r="B858" s="71"/>
      <c r="C858" s="1"/>
      <c r="D858" s="72"/>
      <c r="E858" s="29"/>
    </row>
    <row r="859" spans="2:5">
      <c r="B859" s="47">
        <v>41020400</v>
      </c>
      <c r="C859" s="53" t="s">
        <v>496</v>
      </c>
      <c r="D859" s="54">
        <v>100</v>
      </c>
      <c r="E859" s="55">
        <f>+D859</f>
        <v>100</v>
      </c>
    </row>
    <row r="860" spans="2:5">
      <c r="B860" s="47">
        <v>41021400</v>
      </c>
      <c r="C860" s="53" t="s">
        <v>497</v>
      </c>
      <c r="D860" s="54">
        <v>7000</v>
      </c>
      <c r="E860" s="55">
        <f>D860</f>
        <v>7000</v>
      </c>
    </row>
    <row r="861" spans="2:5">
      <c r="B861" s="47">
        <v>41022000</v>
      </c>
      <c r="C861" s="53" t="s">
        <v>498</v>
      </c>
      <c r="D861" s="54">
        <v>3000</v>
      </c>
      <c r="E861" s="55">
        <f t="shared" ref="E861:E873" si="33">D861</f>
        <v>3000</v>
      </c>
    </row>
    <row r="862" spans="2:5">
      <c r="B862" s="47">
        <v>41022001</v>
      </c>
      <c r="C862" s="53" t="s">
        <v>499</v>
      </c>
      <c r="D862" s="54">
        <v>500</v>
      </c>
      <c r="E862" s="55">
        <f t="shared" si="33"/>
        <v>500</v>
      </c>
    </row>
    <row r="863" spans="2:5">
      <c r="B863" s="47">
        <v>41022103</v>
      </c>
      <c r="C863" s="53" t="s">
        <v>500</v>
      </c>
      <c r="D863" s="54">
        <v>6000</v>
      </c>
      <c r="E863" s="55">
        <f t="shared" si="33"/>
        <v>6000</v>
      </c>
    </row>
    <row r="864" spans="2:5">
      <c r="B864" s="47">
        <v>41022300</v>
      </c>
      <c r="C864" s="53" t="s">
        <v>69</v>
      </c>
      <c r="D864" s="54">
        <v>1200</v>
      </c>
      <c r="E864" s="55">
        <f t="shared" si="33"/>
        <v>1200</v>
      </c>
    </row>
    <row r="865" spans="2:5">
      <c r="B865" s="47">
        <v>41022601</v>
      </c>
      <c r="C865" s="53" t="s">
        <v>501</v>
      </c>
      <c r="D865" s="54">
        <v>500</v>
      </c>
      <c r="E865" s="55">
        <f t="shared" si="33"/>
        <v>500</v>
      </c>
    </row>
    <row r="866" spans="2:5">
      <c r="B866" s="47">
        <v>41022602</v>
      </c>
      <c r="C866" s="53" t="s">
        <v>502</v>
      </c>
      <c r="D866" s="54">
        <v>20000</v>
      </c>
      <c r="E866" s="55">
        <f t="shared" si="33"/>
        <v>20000</v>
      </c>
    </row>
    <row r="867" spans="2:5">
      <c r="B867" s="47">
        <v>41022603</v>
      </c>
      <c r="C867" s="53" t="s">
        <v>503</v>
      </c>
      <c r="D867" s="54">
        <v>2000</v>
      </c>
      <c r="E867" s="55">
        <f t="shared" si="33"/>
        <v>2000</v>
      </c>
    </row>
    <row r="868" spans="2:5">
      <c r="B868" s="47">
        <v>41022606</v>
      </c>
      <c r="C868" s="53" t="s">
        <v>504</v>
      </c>
      <c r="D868" s="54">
        <v>2000</v>
      </c>
      <c r="E868" s="55">
        <f t="shared" si="33"/>
        <v>2000</v>
      </c>
    </row>
    <row r="869" spans="2:5">
      <c r="B869" s="47">
        <v>41022610</v>
      </c>
      <c r="C869" s="53" t="s">
        <v>505</v>
      </c>
      <c r="D869" s="54">
        <v>601</v>
      </c>
      <c r="E869" s="55">
        <f t="shared" si="33"/>
        <v>601</v>
      </c>
    </row>
    <row r="870" spans="2:5">
      <c r="B870" s="47">
        <v>41022611</v>
      </c>
      <c r="C870" s="53" t="s">
        <v>506</v>
      </c>
      <c r="D870" s="54">
        <v>6000</v>
      </c>
      <c r="E870" s="55">
        <f t="shared" si="33"/>
        <v>6000</v>
      </c>
    </row>
    <row r="871" spans="2:5">
      <c r="B871" s="47">
        <v>41022699</v>
      </c>
      <c r="C871" s="53" t="s">
        <v>507</v>
      </c>
      <c r="D871" s="54">
        <v>7000</v>
      </c>
      <c r="E871" s="55">
        <f t="shared" si="33"/>
        <v>7000</v>
      </c>
    </row>
    <row r="872" spans="2:5">
      <c r="B872" s="47">
        <v>41022706</v>
      </c>
      <c r="C872" s="53" t="s">
        <v>508</v>
      </c>
      <c r="D872" s="54">
        <f>47000-12000</f>
        <v>35000</v>
      </c>
      <c r="E872" s="55">
        <f t="shared" si="33"/>
        <v>35000</v>
      </c>
    </row>
    <row r="873" spans="2:5">
      <c r="B873" s="47">
        <v>41022709</v>
      </c>
      <c r="C873" s="53" t="s">
        <v>509</v>
      </c>
      <c r="D873" s="54">
        <v>4000</v>
      </c>
      <c r="E873" s="55">
        <f t="shared" si="33"/>
        <v>4000</v>
      </c>
    </row>
    <row r="874" spans="2:5">
      <c r="B874" s="71"/>
      <c r="C874" s="1" t="s">
        <v>23</v>
      </c>
      <c r="D874" s="75">
        <f>SUM(D859:D873)</f>
        <v>94901</v>
      </c>
      <c r="E874" s="29"/>
    </row>
    <row r="875" spans="2:5">
      <c r="B875" s="71"/>
      <c r="C875" s="98"/>
      <c r="D875" s="72"/>
      <c r="E875" s="29"/>
    </row>
    <row r="876" spans="2:5">
      <c r="B876" s="93">
        <v>41035800</v>
      </c>
      <c r="C876" s="94" t="s">
        <v>510</v>
      </c>
      <c r="D876" s="95">
        <v>1135</v>
      </c>
      <c r="E876" s="55">
        <f>D876</f>
        <v>1135</v>
      </c>
    </row>
    <row r="877" spans="2:5">
      <c r="B877" s="96"/>
      <c r="C877" s="34" t="s">
        <v>23</v>
      </c>
      <c r="D877" s="97">
        <f>SUM(D876)</f>
        <v>1135</v>
      </c>
      <c r="E877" s="29"/>
    </row>
    <row r="878" spans="2:5">
      <c r="B878" s="71"/>
      <c r="C878" s="98"/>
      <c r="D878" s="72"/>
      <c r="E878" s="29"/>
    </row>
    <row r="879" spans="2:5">
      <c r="B879" s="65">
        <v>41062500</v>
      </c>
      <c r="C879" s="66" t="s">
        <v>511</v>
      </c>
      <c r="D879" s="67">
        <v>3000</v>
      </c>
      <c r="E879" s="55">
        <f>D879</f>
        <v>3000</v>
      </c>
    </row>
    <row r="880" spans="2:5">
      <c r="B880" s="65">
        <v>41062700</v>
      </c>
      <c r="C880" s="66" t="s">
        <v>512</v>
      </c>
      <c r="D880" s="67">
        <v>3000</v>
      </c>
      <c r="E880" s="55">
        <f>D880</f>
        <v>3000</v>
      </c>
    </row>
    <row r="881" spans="2:5">
      <c r="B881" s="65">
        <v>41064800</v>
      </c>
      <c r="C881" s="66" t="s">
        <v>513</v>
      </c>
      <c r="D881" s="67">
        <v>6000</v>
      </c>
      <c r="E881" s="55">
        <f>+D881</f>
        <v>6000</v>
      </c>
    </row>
    <row r="882" spans="2:5">
      <c r="B882" s="68"/>
      <c r="C882" s="69" t="s">
        <v>23</v>
      </c>
      <c r="D882" s="70">
        <f>SUM(D879:D881)</f>
        <v>12000</v>
      </c>
      <c r="E882" s="29"/>
    </row>
    <row r="883" spans="2:5">
      <c r="B883" s="71"/>
      <c r="C883" s="71"/>
      <c r="D883" s="72"/>
      <c r="E883" s="29"/>
    </row>
    <row r="884" spans="2:5">
      <c r="B884" s="44"/>
      <c r="C884" s="45" t="s">
        <v>514</v>
      </c>
      <c r="D884" s="46"/>
      <c r="E884" s="29"/>
    </row>
    <row r="885" spans="2:5">
      <c r="B885" s="71"/>
      <c r="C885" s="98"/>
      <c r="D885" s="49"/>
      <c r="E885" s="29"/>
    </row>
    <row r="886" spans="2:5">
      <c r="B886" s="116">
        <v>41248900</v>
      </c>
      <c r="C886" s="59" t="s">
        <v>515</v>
      </c>
      <c r="D886" s="105">
        <v>26900</v>
      </c>
      <c r="E886" s="55">
        <f>+D886</f>
        <v>26900</v>
      </c>
    </row>
    <row r="887" spans="2:5">
      <c r="B887" s="56"/>
      <c r="C887" s="60" t="s">
        <v>23</v>
      </c>
      <c r="D887" s="61">
        <f>SUM(D886)</f>
        <v>26900</v>
      </c>
      <c r="E887" s="29"/>
    </row>
    <row r="888" spans="2:5">
      <c r="B888" s="71"/>
      <c r="C888" s="98"/>
      <c r="D888" s="49"/>
      <c r="E888" s="29"/>
    </row>
    <row r="889" spans="2:5">
      <c r="B889" s="65">
        <v>41262701</v>
      </c>
      <c r="C889" s="66" t="s">
        <v>516</v>
      </c>
      <c r="D889" s="67">
        <v>28000</v>
      </c>
      <c r="E889" s="55">
        <f>D889</f>
        <v>28000</v>
      </c>
    </row>
    <row r="890" spans="2:5">
      <c r="B890" s="65">
        <v>41262702</v>
      </c>
      <c r="C890" s="66" t="s">
        <v>517</v>
      </c>
      <c r="D890" s="67">
        <v>25000</v>
      </c>
      <c r="E890" s="55">
        <f>D890</f>
        <v>25000</v>
      </c>
    </row>
    <row r="891" spans="2:5">
      <c r="B891" s="65">
        <v>41262704</v>
      </c>
      <c r="C891" s="66" t="s">
        <v>512</v>
      </c>
      <c r="D891" s="67">
        <v>45000</v>
      </c>
      <c r="E891" s="55">
        <f>D891</f>
        <v>45000</v>
      </c>
    </row>
    <row r="892" spans="2:5">
      <c r="B892" s="68"/>
      <c r="C892" s="69" t="s">
        <v>23</v>
      </c>
      <c r="D892" s="70">
        <f>SUM(D889:D891)</f>
        <v>98000</v>
      </c>
      <c r="E892" s="29"/>
    </row>
    <row r="893" spans="2:5">
      <c r="B893" s="71"/>
      <c r="C893" s="71"/>
      <c r="D893" s="72"/>
      <c r="E893" s="29"/>
    </row>
    <row r="894" spans="2:5">
      <c r="B894" s="84">
        <v>41278901</v>
      </c>
      <c r="C894" s="85" t="s">
        <v>515</v>
      </c>
      <c r="D894" s="86">
        <v>73100</v>
      </c>
      <c r="E894" s="55">
        <f>D894</f>
        <v>73100</v>
      </c>
    </row>
    <row r="895" spans="2:5">
      <c r="B895" s="102"/>
      <c r="C895" s="88" t="s">
        <v>23</v>
      </c>
      <c r="D895" s="89">
        <f>SUM(D894)</f>
        <v>73100</v>
      </c>
      <c r="E895" s="29"/>
    </row>
    <row r="896" spans="2:5">
      <c r="B896" s="71"/>
      <c r="C896" s="71"/>
      <c r="D896" s="72"/>
      <c r="E896" s="29"/>
    </row>
    <row r="897" spans="2:5">
      <c r="B897" s="44"/>
      <c r="C897" s="45" t="s">
        <v>518</v>
      </c>
      <c r="D897" s="46"/>
      <c r="E897" s="29"/>
    </row>
    <row r="898" spans="2:5">
      <c r="B898" s="71"/>
      <c r="C898" s="98"/>
      <c r="D898" s="72"/>
      <c r="E898" s="29"/>
    </row>
    <row r="899" spans="2:5">
      <c r="B899" s="47">
        <v>41321300</v>
      </c>
      <c r="C899" s="53" t="s">
        <v>519</v>
      </c>
      <c r="D899" s="54">
        <v>1000</v>
      </c>
      <c r="E899" s="55">
        <f t="shared" ref="E899:E904" si="34">D899</f>
        <v>1000</v>
      </c>
    </row>
    <row r="900" spans="2:5">
      <c r="B900" s="47">
        <v>41322104</v>
      </c>
      <c r="C900" s="53" t="s">
        <v>115</v>
      </c>
      <c r="D900" s="54">
        <v>200</v>
      </c>
      <c r="E900" s="55">
        <f t="shared" si="34"/>
        <v>200</v>
      </c>
    </row>
    <row r="901" spans="2:5">
      <c r="B901" s="47">
        <v>41322105</v>
      </c>
      <c r="C901" s="53" t="s">
        <v>520</v>
      </c>
      <c r="D901" s="54">
        <v>27000</v>
      </c>
      <c r="E901" s="55">
        <f t="shared" si="34"/>
        <v>27000</v>
      </c>
    </row>
    <row r="902" spans="2:5">
      <c r="B902" s="47">
        <v>41322106</v>
      </c>
      <c r="C902" s="53" t="s">
        <v>521</v>
      </c>
      <c r="D902" s="54">
        <v>500</v>
      </c>
      <c r="E902" s="55">
        <f t="shared" si="34"/>
        <v>500</v>
      </c>
    </row>
    <row r="903" spans="2:5">
      <c r="B903" s="47">
        <v>41322107</v>
      </c>
      <c r="C903" s="53" t="s">
        <v>522</v>
      </c>
      <c r="D903" s="54">
        <v>500</v>
      </c>
      <c r="E903" s="55">
        <f t="shared" si="34"/>
        <v>500</v>
      </c>
    </row>
    <row r="904" spans="2:5">
      <c r="B904" s="47">
        <v>41322699</v>
      </c>
      <c r="C904" s="53" t="s">
        <v>523</v>
      </c>
      <c r="D904" s="54">
        <v>2000</v>
      </c>
      <c r="E904" s="55">
        <f t="shared" si="34"/>
        <v>2000</v>
      </c>
    </row>
    <row r="905" spans="2:5">
      <c r="B905" s="47">
        <v>41322709</v>
      </c>
      <c r="C905" s="53" t="s">
        <v>524</v>
      </c>
      <c r="D905" s="54">
        <v>18000</v>
      </c>
      <c r="E905" s="55">
        <f>+D905</f>
        <v>18000</v>
      </c>
    </row>
    <row r="906" spans="2:5">
      <c r="B906" s="71"/>
      <c r="C906" s="1" t="s">
        <v>23</v>
      </c>
      <c r="D906" s="75">
        <f>SUM(D899:D905)</f>
        <v>49200</v>
      </c>
      <c r="E906" s="29"/>
    </row>
    <row r="907" spans="2:5">
      <c r="B907" s="71"/>
      <c r="C907" s="98"/>
      <c r="D907" s="49"/>
      <c r="E907" s="29"/>
    </row>
    <row r="908" spans="2:5">
      <c r="B908" s="56">
        <v>41946200</v>
      </c>
      <c r="C908" s="57" t="s">
        <v>525</v>
      </c>
      <c r="D908" s="58">
        <v>2400</v>
      </c>
      <c r="E908" s="55">
        <f>+D908</f>
        <v>2400</v>
      </c>
    </row>
    <row r="909" spans="2:5">
      <c r="B909" s="56">
        <v>41946201</v>
      </c>
      <c r="C909" s="57" t="s">
        <v>526</v>
      </c>
      <c r="D909" s="58">
        <v>2400</v>
      </c>
      <c r="E909" s="55">
        <f>+D909</f>
        <v>2400</v>
      </c>
    </row>
    <row r="910" spans="2:5">
      <c r="B910" s="56">
        <v>41946202</v>
      </c>
      <c r="C910" s="57" t="s">
        <v>527</v>
      </c>
      <c r="D910" s="58">
        <v>2400</v>
      </c>
      <c r="E910" s="55">
        <f>+D910</f>
        <v>2400</v>
      </c>
    </row>
    <row r="911" spans="2:5">
      <c r="B911" s="56">
        <v>41946203</v>
      </c>
      <c r="C911" s="57" t="s">
        <v>528</v>
      </c>
      <c r="D911" s="58">
        <v>2400</v>
      </c>
      <c r="E911" s="55">
        <f>+D911</f>
        <v>2400</v>
      </c>
    </row>
    <row r="912" spans="2:5">
      <c r="B912" s="56">
        <v>41946204</v>
      </c>
      <c r="C912" s="57" t="s">
        <v>529</v>
      </c>
      <c r="D912" s="58">
        <v>2400</v>
      </c>
      <c r="E912" s="55">
        <f>+D912</f>
        <v>2400</v>
      </c>
    </row>
    <row r="913" spans="2:5">
      <c r="B913" s="59"/>
      <c r="C913" s="60" t="s">
        <v>23</v>
      </c>
      <c r="D913" s="61">
        <f>SUM(D908:D912)</f>
        <v>12000</v>
      </c>
      <c r="E913" s="29"/>
    </row>
    <row r="914" spans="2:5">
      <c r="B914" s="71"/>
      <c r="C914" s="98"/>
      <c r="D914" s="49"/>
      <c r="E914" s="29"/>
    </row>
    <row r="915" spans="2:5">
      <c r="B915" s="65">
        <v>41363200</v>
      </c>
      <c r="C915" s="66" t="s">
        <v>530</v>
      </c>
      <c r="D915" s="67">
        <v>13000</v>
      </c>
      <c r="E915" s="55">
        <f>D915</f>
        <v>13000</v>
      </c>
    </row>
    <row r="916" spans="2:5">
      <c r="B916" s="68"/>
      <c r="C916" s="69" t="s">
        <v>23</v>
      </c>
      <c r="D916" s="70">
        <f>SUM(D915:D915)</f>
        <v>13000</v>
      </c>
      <c r="E916" s="29"/>
    </row>
    <row r="917" spans="2:5">
      <c r="B917" s="71"/>
      <c r="C917" s="71"/>
      <c r="D917" s="72"/>
      <c r="E917" s="29"/>
    </row>
    <row r="918" spans="2:5">
      <c r="B918" s="44"/>
      <c r="C918" s="45" t="s">
        <v>531</v>
      </c>
      <c r="D918" s="46"/>
      <c r="E918" s="29"/>
    </row>
    <row r="919" spans="2:5">
      <c r="B919" s="71"/>
      <c r="C919" s="98"/>
      <c r="D919" s="72"/>
      <c r="E919" s="29"/>
    </row>
    <row r="920" spans="2:5">
      <c r="B920" s="116">
        <v>41448903</v>
      </c>
      <c r="C920" s="116" t="s">
        <v>532</v>
      </c>
      <c r="D920" s="105">
        <v>90000</v>
      </c>
      <c r="E920" s="55">
        <f>+D920</f>
        <v>90000</v>
      </c>
    </row>
    <row r="921" spans="2:5">
      <c r="B921" s="59"/>
      <c r="C921" s="60" t="s">
        <v>23</v>
      </c>
      <c r="D921" s="61">
        <f>SUM(D920:D920)</f>
        <v>90000</v>
      </c>
      <c r="E921" s="29"/>
    </row>
    <row r="922" spans="2:5">
      <c r="B922" s="71"/>
      <c r="C922" s="71"/>
      <c r="D922" s="72"/>
      <c r="E922" s="29"/>
    </row>
    <row r="923" spans="2:5">
      <c r="B923" s="120">
        <v>41478900</v>
      </c>
      <c r="C923" s="120" t="s">
        <v>533</v>
      </c>
      <c r="D923" s="121">
        <v>10000</v>
      </c>
      <c r="E923" s="125">
        <f>+D923</f>
        <v>10000</v>
      </c>
    </row>
    <row r="924" spans="2:5">
      <c r="B924" s="102"/>
      <c r="C924" s="88" t="s">
        <v>23</v>
      </c>
      <c r="D924" s="89">
        <f>SUM(D922:D923)</f>
        <v>10000</v>
      </c>
      <c r="E924" s="29"/>
    </row>
    <row r="925" spans="2:5">
      <c r="B925" s="71"/>
      <c r="C925" s="71"/>
      <c r="D925" s="72"/>
      <c r="E925" s="29"/>
    </row>
    <row r="926" spans="2:5">
      <c r="B926" s="44"/>
      <c r="C926" s="45" t="s">
        <v>92</v>
      </c>
      <c r="D926" s="46"/>
      <c r="E926" s="29"/>
    </row>
    <row r="927" spans="2:5">
      <c r="B927" s="71"/>
      <c r="C927" s="98"/>
      <c r="D927" s="72"/>
      <c r="E927" s="29"/>
    </row>
    <row r="928" spans="2:5">
      <c r="B928" s="47">
        <v>41621300</v>
      </c>
      <c r="C928" s="53" t="s">
        <v>534</v>
      </c>
      <c r="D928" s="54">
        <v>2000</v>
      </c>
      <c r="E928" s="55">
        <f>D928</f>
        <v>2000</v>
      </c>
    </row>
    <row r="929" spans="2:5">
      <c r="B929" s="47">
        <v>41621400</v>
      </c>
      <c r="C929" s="53" t="s">
        <v>535</v>
      </c>
      <c r="D929" s="54">
        <v>500</v>
      </c>
      <c r="E929" s="55">
        <f>D929</f>
        <v>500</v>
      </c>
    </row>
    <row r="930" spans="2:5">
      <c r="B930" s="47">
        <v>41622104</v>
      </c>
      <c r="C930" s="53" t="s">
        <v>115</v>
      </c>
      <c r="D930" s="54">
        <v>100</v>
      </c>
      <c r="E930" s="55">
        <f>D930</f>
        <v>100</v>
      </c>
    </row>
    <row r="931" spans="2:5">
      <c r="B931" s="47">
        <v>41622107</v>
      </c>
      <c r="C931" s="53" t="s">
        <v>536</v>
      </c>
      <c r="D931" s="54">
        <v>5000</v>
      </c>
      <c r="E931" s="55">
        <f>D931</f>
        <v>5000</v>
      </c>
    </row>
    <row r="932" spans="2:5">
      <c r="B932" s="71"/>
      <c r="C932" s="1" t="s">
        <v>23</v>
      </c>
      <c r="D932" s="75">
        <f>SUM(D928:D931)</f>
        <v>7600</v>
      </c>
      <c r="E932" s="29"/>
    </row>
    <row r="933" spans="2:5">
      <c r="B933" s="71"/>
      <c r="C933" s="98"/>
      <c r="D933" s="72"/>
      <c r="E933" s="29"/>
    </row>
    <row r="934" spans="2:5">
      <c r="B934" s="56">
        <v>41642500</v>
      </c>
      <c r="C934" s="57" t="s">
        <v>537</v>
      </c>
      <c r="D934" s="58">
        <v>80000</v>
      </c>
      <c r="E934" s="55">
        <f>D934</f>
        <v>80000</v>
      </c>
    </row>
    <row r="935" spans="2:5">
      <c r="B935" s="59"/>
      <c r="C935" s="60" t="s">
        <v>23</v>
      </c>
      <c r="D935" s="61">
        <f>SUM(D934)</f>
        <v>80000</v>
      </c>
      <c r="E935" s="29"/>
    </row>
    <row r="936" spans="2:5">
      <c r="B936" s="71"/>
      <c r="C936" s="98"/>
      <c r="D936" s="72"/>
      <c r="E936" s="29"/>
    </row>
    <row r="937" spans="2:5">
      <c r="B937" s="65">
        <v>41662300</v>
      </c>
      <c r="C937" s="66" t="s">
        <v>538</v>
      </c>
      <c r="D937" s="67">
        <v>5000</v>
      </c>
      <c r="E937" s="55">
        <f>D937</f>
        <v>5000</v>
      </c>
    </row>
    <row r="938" spans="2:5">
      <c r="B938" s="68"/>
      <c r="C938" s="69" t="s">
        <v>23</v>
      </c>
      <c r="D938" s="70">
        <f>SUM(D937)</f>
        <v>5000</v>
      </c>
      <c r="E938" s="29"/>
    </row>
    <row r="939" spans="2:5">
      <c r="B939" s="71"/>
      <c r="C939" s="71"/>
      <c r="D939" s="72"/>
      <c r="E939" s="29"/>
    </row>
    <row r="940" spans="2:5">
      <c r="B940" s="44"/>
      <c r="C940" s="45" t="s">
        <v>539</v>
      </c>
      <c r="D940" s="46"/>
      <c r="E940" s="29"/>
    </row>
    <row r="941" spans="2:5">
      <c r="B941" s="71"/>
      <c r="C941" s="98"/>
      <c r="D941" s="72"/>
      <c r="E941" s="29"/>
    </row>
    <row r="942" spans="2:5">
      <c r="B942" s="47">
        <v>41720300</v>
      </c>
      <c r="C942" s="160" t="s">
        <v>540</v>
      </c>
      <c r="D942" s="54">
        <v>2622.4</v>
      </c>
      <c r="E942" s="55">
        <f>D942</f>
        <v>2622.4</v>
      </c>
    </row>
    <row r="943" spans="2:5">
      <c r="B943" s="47">
        <v>41721200</v>
      </c>
      <c r="C943" s="53" t="s">
        <v>541</v>
      </c>
      <c r="D943" s="54">
        <v>6000</v>
      </c>
      <c r="E943" s="55">
        <f t="shared" ref="E943:E949" si="35">D943</f>
        <v>6000</v>
      </c>
    </row>
    <row r="944" spans="2:5">
      <c r="B944" s="47">
        <v>41721300</v>
      </c>
      <c r="C944" s="53" t="s">
        <v>542</v>
      </c>
      <c r="D944" s="54">
        <v>7000</v>
      </c>
      <c r="E944" s="55">
        <f t="shared" si="35"/>
        <v>7000</v>
      </c>
    </row>
    <row r="945" spans="2:5">
      <c r="B945" s="47">
        <v>41722104</v>
      </c>
      <c r="C945" s="53" t="s">
        <v>115</v>
      </c>
      <c r="D945" s="54">
        <v>1000</v>
      </c>
      <c r="E945" s="55">
        <f t="shared" si="35"/>
        <v>1000</v>
      </c>
    </row>
    <row r="946" spans="2:5">
      <c r="B946" s="47">
        <v>41722199</v>
      </c>
      <c r="C946" s="53" t="s">
        <v>432</v>
      </c>
      <c r="D946" s="54">
        <v>7000</v>
      </c>
      <c r="E946" s="55">
        <f t="shared" si="35"/>
        <v>7000</v>
      </c>
    </row>
    <row r="947" spans="2:5">
      <c r="B947" s="47">
        <v>41722300</v>
      </c>
      <c r="C947" s="53" t="s">
        <v>543</v>
      </c>
      <c r="D947" s="54">
        <v>1500</v>
      </c>
      <c r="E947" s="55">
        <f t="shared" si="35"/>
        <v>1500</v>
      </c>
    </row>
    <row r="948" spans="2:5">
      <c r="B948" s="47">
        <v>41722400</v>
      </c>
      <c r="C948" s="53" t="s">
        <v>544</v>
      </c>
      <c r="D948" s="54">
        <v>3204</v>
      </c>
      <c r="E948" s="55">
        <f t="shared" si="35"/>
        <v>3204</v>
      </c>
    </row>
    <row r="949" spans="2:5">
      <c r="B949" s="47">
        <v>41722699</v>
      </c>
      <c r="C949" s="53" t="s">
        <v>545</v>
      </c>
      <c r="D949" s="54">
        <v>2500</v>
      </c>
      <c r="E949" s="55">
        <f t="shared" si="35"/>
        <v>2500</v>
      </c>
    </row>
    <row r="950" spans="2:5">
      <c r="B950" s="71"/>
      <c r="C950" s="1" t="s">
        <v>23</v>
      </c>
      <c r="D950" s="75">
        <f>SUM(D942:D949)</f>
        <v>30826.400000000001</v>
      </c>
      <c r="E950" s="29"/>
    </row>
    <row r="951" spans="2:5">
      <c r="B951" s="71"/>
      <c r="C951" s="98"/>
      <c r="D951" s="49"/>
      <c r="E951" s="29"/>
    </row>
    <row r="952" spans="2:5">
      <c r="B952" s="65">
        <v>41762700</v>
      </c>
      <c r="C952" s="66" t="s">
        <v>546</v>
      </c>
      <c r="D952" s="67">
        <v>50000</v>
      </c>
      <c r="E952" s="55">
        <f>+D952</f>
        <v>50000</v>
      </c>
    </row>
    <row r="953" spans="2:5">
      <c r="B953" s="68"/>
      <c r="C953" s="69" t="s">
        <v>23</v>
      </c>
      <c r="D953" s="70">
        <f>SUM(D952)</f>
        <v>50000</v>
      </c>
      <c r="E953" s="29"/>
    </row>
    <row r="954" spans="2:5">
      <c r="B954" s="71"/>
      <c r="C954" s="71"/>
      <c r="D954" s="72"/>
      <c r="E954" s="29"/>
    </row>
    <row r="955" spans="2:5">
      <c r="B955" s="44"/>
      <c r="C955" s="45" t="s">
        <v>547</v>
      </c>
      <c r="D955" s="46"/>
      <c r="E955" s="29"/>
    </row>
    <row r="956" spans="2:5">
      <c r="B956" s="71"/>
      <c r="C956" s="71"/>
      <c r="D956" s="72"/>
      <c r="E956" s="29"/>
    </row>
    <row r="957" spans="2:5">
      <c r="B957" s="47">
        <v>41922108</v>
      </c>
      <c r="C957" s="53" t="s">
        <v>548</v>
      </c>
      <c r="D957" s="54">
        <v>60000</v>
      </c>
      <c r="E957" s="55">
        <f>D957</f>
        <v>60000</v>
      </c>
    </row>
    <row r="958" spans="2:5">
      <c r="B958" s="47">
        <v>41922703</v>
      </c>
      <c r="C958" s="53" t="s">
        <v>549</v>
      </c>
      <c r="D958" s="54">
        <v>76886.3</v>
      </c>
      <c r="E958" s="55">
        <f>+D958</f>
        <v>76886.3</v>
      </c>
    </row>
    <row r="959" spans="2:5">
      <c r="B959" s="47">
        <v>41922707</v>
      </c>
      <c r="C959" s="53" t="s">
        <v>550</v>
      </c>
      <c r="D959" s="54">
        <v>116591.61</v>
      </c>
      <c r="E959" s="55">
        <f>+D959</f>
        <v>116591.61</v>
      </c>
    </row>
    <row r="960" spans="2:5">
      <c r="B960" s="47">
        <v>41922709</v>
      </c>
      <c r="C960" s="53" t="s">
        <v>551</v>
      </c>
      <c r="D960" s="54">
        <v>3000</v>
      </c>
      <c r="E960" s="55">
        <f>D960</f>
        <v>3000</v>
      </c>
    </row>
    <row r="961" spans="2:5">
      <c r="B961" s="47">
        <v>41922710</v>
      </c>
      <c r="C961" s="53" t="s">
        <v>552</v>
      </c>
      <c r="D961" s="54">
        <v>424983.97</v>
      </c>
      <c r="E961" s="55">
        <f>+D961</f>
        <v>424983.97</v>
      </c>
    </row>
    <row r="962" spans="2:5">
      <c r="B962" s="71"/>
      <c r="C962" s="1" t="s">
        <v>23</v>
      </c>
      <c r="D962" s="75">
        <f>SUM(D957:D961)</f>
        <v>681461.87999999989</v>
      </c>
      <c r="E962" s="29"/>
    </row>
    <row r="963" spans="2:5">
      <c r="B963" s="71"/>
      <c r="C963" s="71"/>
      <c r="D963" s="72"/>
      <c r="E963" s="29"/>
    </row>
    <row r="964" spans="2:5">
      <c r="B964" s="56">
        <v>41947904</v>
      </c>
      <c r="C964" s="57" t="s">
        <v>553</v>
      </c>
      <c r="D964" s="58">
        <v>20000</v>
      </c>
      <c r="E964" s="55">
        <f>+D964</f>
        <v>20000</v>
      </c>
    </row>
    <row r="965" spans="2:5">
      <c r="B965" s="56">
        <v>41948800</v>
      </c>
      <c r="C965" s="57" t="s">
        <v>554</v>
      </c>
      <c r="D965" s="58">
        <v>1500</v>
      </c>
      <c r="E965" s="55">
        <f>D965</f>
        <v>1500</v>
      </c>
    </row>
    <row r="966" spans="2:5">
      <c r="B966" s="56">
        <v>41948900</v>
      </c>
      <c r="C966" s="57" t="s">
        <v>555</v>
      </c>
      <c r="D966" s="58">
        <v>345000</v>
      </c>
      <c r="E966" s="55">
        <f>D966</f>
        <v>345000</v>
      </c>
    </row>
    <row r="967" spans="2:5">
      <c r="B967" s="56">
        <v>41948902</v>
      </c>
      <c r="C967" s="57" t="s">
        <v>556</v>
      </c>
      <c r="D967" s="58">
        <v>60000</v>
      </c>
      <c r="E967" s="55">
        <f>D967</f>
        <v>60000</v>
      </c>
    </row>
    <row r="968" spans="2:5">
      <c r="B968" s="56">
        <v>41948903</v>
      </c>
      <c r="C968" s="57" t="s">
        <v>557</v>
      </c>
      <c r="D968" s="58">
        <v>12000</v>
      </c>
      <c r="E968" s="55">
        <f>+D968</f>
        <v>12000</v>
      </c>
    </row>
    <row r="969" spans="2:5">
      <c r="B969" s="56">
        <v>41948904</v>
      </c>
      <c r="C969" s="57" t="s">
        <v>558</v>
      </c>
      <c r="D969" s="58">
        <v>12000</v>
      </c>
      <c r="E969" s="55">
        <f>+D969</f>
        <v>12000</v>
      </c>
    </row>
    <row r="970" spans="2:5">
      <c r="B970" s="56">
        <v>41948905</v>
      </c>
      <c r="C970" s="57" t="s">
        <v>559</v>
      </c>
      <c r="D970" s="58">
        <v>12000</v>
      </c>
      <c r="E970" s="55">
        <f>+D970</f>
        <v>12000</v>
      </c>
    </row>
    <row r="971" spans="2:5">
      <c r="B971" s="56">
        <v>41948906</v>
      </c>
      <c r="C971" s="57" t="s">
        <v>560</v>
      </c>
      <c r="D971" s="58">
        <v>12000</v>
      </c>
      <c r="E971" s="55">
        <f>+D971</f>
        <v>12000</v>
      </c>
    </row>
    <row r="972" spans="2:5">
      <c r="B972" s="59"/>
      <c r="C972" s="60" t="s">
        <v>23</v>
      </c>
      <c r="D972" s="61">
        <f>SUM(D964:D971)</f>
        <v>474500</v>
      </c>
      <c r="E972" s="29"/>
    </row>
    <row r="973" spans="2:5">
      <c r="B973" s="71"/>
      <c r="C973" s="71"/>
      <c r="D973" s="72"/>
      <c r="E973" s="29"/>
    </row>
    <row r="974" spans="2:5">
      <c r="B974" s="84">
        <v>41978900</v>
      </c>
      <c r="C974" s="85" t="s">
        <v>561</v>
      </c>
      <c r="D974" s="86">
        <v>80000</v>
      </c>
      <c r="E974" s="55">
        <f>D974</f>
        <v>80000</v>
      </c>
    </row>
    <row r="975" spans="2:5">
      <c r="B975" s="102"/>
      <c r="C975" s="88" t="s">
        <v>23</v>
      </c>
      <c r="D975" s="89">
        <f>SUM(D974)</f>
        <v>80000</v>
      </c>
      <c r="E975" s="29"/>
    </row>
    <row r="976" spans="2:5">
      <c r="B976" s="71"/>
      <c r="C976" s="71"/>
      <c r="D976" s="72"/>
      <c r="E976" s="100">
        <f>SUM(D857+D874+D877+D882+D887+D892+D895+D906+D913+D916+D921+D924+D932+D935+D938+D950+D953+D962+D972+D975)</f>
        <v>4356861.6099999994</v>
      </c>
    </row>
    <row r="977" spans="2:5">
      <c r="B977" s="44"/>
      <c r="C977" s="45" t="s">
        <v>562</v>
      </c>
      <c r="D977" s="46"/>
      <c r="E977" s="29"/>
    </row>
    <row r="978" spans="2:5">
      <c r="B978" s="71"/>
      <c r="C978" s="71"/>
      <c r="D978" s="72"/>
      <c r="E978" s="29"/>
    </row>
    <row r="979" spans="2:5">
      <c r="B979" s="47">
        <v>42022001</v>
      </c>
      <c r="C979" s="160" t="s">
        <v>563</v>
      </c>
      <c r="D979" s="54">
        <v>95</v>
      </c>
      <c r="E979" s="55">
        <f>D979</f>
        <v>95</v>
      </c>
    </row>
    <row r="980" spans="2:5">
      <c r="B980" s="47">
        <v>42022300</v>
      </c>
      <c r="C980" s="160" t="s">
        <v>69</v>
      </c>
      <c r="D980" s="54">
        <v>237</v>
      </c>
      <c r="E980" s="55">
        <f>D980</f>
        <v>237</v>
      </c>
    </row>
    <row r="981" spans="2:5">
      <c r="B981" s="47">
        <v>42022699</v>
      </c>
      <c r="C981" s="160" t="s">
        <v>564</v>
      </c>
      <c r="D981" s="54">
        <v>807.5</v>
      </c>
      <c r="E981" s="55">
        <f>D981</f>
        <v>807.5</v>
      </c>
    </row>
    <row r="982" spans="2:5">
      <c r="B982" s="47"/>
      <c r="C982" s="1" t="s">
        <v>23</v>
      </c>
      <c r="D982" s="75">
        <f>SUM(D979:D981)</f>
        <v>1139.5</v>
      </c>
      <c r="E982" s="29"/>
    </row>
    <row r="983" spans="2:5">
      <c r="B983" s="47"/>
      <c r="C983" s="160"/>
      <c r="D983" s="54"/>
      <c r="E983" s="29"/>
    </row>
    <row r="984" spans="2:5">
      <c r="B984" s="44"/>
      <c r="C984" s="45" t="s">
        <v>565</v>
      </c>
      <c r="D984" s="46"/>
      <c r="E984" s="29"/>
    </row>
    <row r="985" spans="2:5">
      <c r="B985" s="47"/>
      <c r="C985" s="98"/>
      <c r="D985" s="54"/>
      <c r="E985" s="29"/>
    </row>
    <row r="986" spans="2:5">
      <c r="B986" s="47">
        <v>42222602</v>
      </c>
      <c r="C986" s="160" t="s">
        <v>165</v>
      </c>
      <c r="D986" s="54">
        <v>1500</v>
      </c>
      <c r="E986" s="55">
        <f>+D986</f>
        <v>1500</v>
      </c>
    </row>
    <row r="987" spans="2:5">
      <c r="B987" s="47">
        <v>42222706</v>
      </c>
      <c r="C987" s="160" t="s">
        <v>566</v>
      </c>
      <c r="D987" s="54">
        <v>4000</v>
      </c>
      <c r="E987" s="55">
        <f>D987</f>
        <v>4000</v>
      </c>
    </row>
    <row r="988" spans="2:5">
      <c r="B988" s="47">
        <v>42222707</v>
      </c>
      <c r="C988" s="160" t="s">
        <v>567</v>
      </c>
      <c r="D988" s="54">
        <v>10000</v>
      </c>
      <c r="E988" s="55">
        <f>+D988</f>
        <v>10000</v>
      </c>
    </row>
    <row r="989" spans="2:5">
      <c r="B989" s="71"/>
      <c r="C989" s="1" t="s">
        <v>23</v>
      </c>
      <c r="D989" s="75">
        <f>SUM(D986:D988)</f>
        <v>15500</v>
      </c>
      <c r="E989" s="29"/>
    </row>
    <row r="990" spans="2:5">
      <c r="B990" s="71"/>
      <c r="C990" s="98"/>
      <c r="D990" s="72"/>
      <c r="E990" s="29"/>
    </row>
    <row r="991" spans="2:5">
      <c r="B991" s="65">
        <v>42262200</v>
      </c>
      <c r="C991" s="66" t="s">
        <v>568</v>
      </c>
      <c r="D991" s="67">
        <v>209737.44</v>
      </c>
      <c r="E991" s="55">
        <f>D991</f>
        <v>209737.44</v>
      </c>
    </row>
    <row r="992" spans="2:5">
      <c r="B992" s="65">
        <v>42262700</v>
      </c>
      <c r="C992" s="66" t="s">
        <v>569</v>
      </c>
      <c r="D992" s="67">
        <v>85000</v>
      </c>
      <c r="E992" s="55">
        <f>+D992</f>
        <v>85000</v>
      </c>
    </row>
    <row r="993" spans="2:5">
      <c r="B993" s="65">
        <v>42262705</v>
      </c>
      <c r="C993" s="66" t="s">
        <v>570</v>
      </c>
      <c r="D993" s="67">
        <v>12000</v>
      </c>
      <c r="E993" s="55">
        <f>+D993</f>
        <v>12000</v>
      </c>
    </row>
    <row r="994" spans="2:5">
      <c r="B994" s="68"/>
      <c r="C994" s="69" t="s">
        <v>23</v>
      </c>
      <c r="D994" s="70">
        <f>SUM(D991:D993)</f>
        <v>306737.44</v>
      </c>
      <c r="E994" s="29"/>
    </row>
    <row r="995" spans="2:5">
      <c r="B995" s="62"/>
      <c r="C995" s="63"/>
      <c r="D995" s="64"/>
      <c r="E995" s="100">
        <f>SUM(D982+D989+D994)</f>
        <v>323376.94</v>
      </c>
    </row>
    <row r="996" spans="2:5">
      <c r="B996" s="44"/>
      <c r="C996" s="45" t="s">
        <v>571</v>
      </c>
      <c r="D996" s="46"/>
      <c r="E996" s="29"/>
    </row>
    <row r="997" spans="2:5">
      <c r="B997" s="161"/>
      <c r="C997" s="103"/>
      <c r="D997" s="46"/>
      <c r="E997" s="29"/>
    </row>
    <row r="998" spans="2:5">
      <c r="B998" s="76">
        <v>42612000</v>
      </c>
      <c r="C998" s="77" t="s">
        <v>41</v>
      </c>
      <c r="D998" s="78">
        <v>16263.13</v>
      </c>
      <c r="E998" s="55">
        <f>D998</f>
        <v>16263.13</v>
      </c>
    </row>
    <row r="999" spans="2:5">
      <c r="B999" s="76">
        <v>42612004</v>
      </c>
      <c r="C999" s="77" t="s">
        <v>54</v>
      </c>
      <c r="D999" s="78">
        <v>8863.42</v>
      </c>
      <c r="E999" s="55">
        <f t="shared" ref="E999:E1007" si="36">D999</f>
        <v>8863.42</v>
      </c>
    </row>
    <row r="1000" spans="2:5">
      <c r="B1000" s="76">
        <v>42612006</v>
      </c>
      <c r="C1000" s="77" t="s">
        <v>44</v>
      </c>
      <c r="D1000" s="78">
        <v>6124.1</v>
      </c>
      <c r="E1000" s="55">
        <f t="shared" si="36"/>
        <v>6124.1</v>
      </c>
    </row>
    <row r="1001" spans="2:5">
      <c r="B1001" s="76">
        <v>42612100</v>
      </c>
      <c r="C1001" s="77" t="s">
        <v>45</v>
      </c>
      <c r="D1001" s="78">
        <v>17815.14</v>
      </c>
      <c r="E1001" s="55">
        <f t="shared" si="36"/>
        <v>17815.14</v>
      </c>
    </row>
    <row r="1002" spans="2:5">
      <c r="B1002" s="76">
        <v>42612101</v>
      </c>
      <c r="C1002" s="77" t="s">
        <v>46</v>
      </c>
      <c r="D1002" s="78">
        <v>23324.28</v>
      </c>
      <c r="E1002" s="55">
        <f t="shared" si="36"/>
        <v>23324.28</v>
      </c>
    </row>
    <row r="1003" spans="2:5">
      <c r="B1003" s="76">
        <v>42612103</v>
      </c>
      <c r="C1003" s="77" t="s">
        <v>47</v>
      </c>
      <c r="D1003" s="78">
        <v>15459.84</v>
      </c>
      <c r="E1003" s="55">
        <f t="shared" si="36"/>
        <v>15459.84</v>
      </c>
    </row>
    <row r="1004" spans="2:5">
      <c r="B1004" s="76">
        <v>42613000</v>
      </c>
      <c r="C1004" s="77" t="s">
        <v>99</v>
      </c>
      <c r="D1004" s="78">
        <v>10911.86</v>
      </c>
      <c r="E1004" s="55">
        <f t="shared" si="36"/>
        <v>10911.86</v>
      </c>
    </row>
    <row r="1005" spans="2:5">
      <c r="B1005" s="76">
        <v>42613002</v>
      </c>
      <c r="C1005" s="77" t="s">
        <v>100</v>
      </c>
      <c r="D1005" s="78">
        <v>16529.96</v>
      </c>
      <c r="E1005" s="55">
        <f t="shared" si="36"/>
        <v>16529.96</v>
      </c>
    </row>
    <row r="1006" spans="2:5">
      <c r="B1006" s="76">
        <v>42615000</v>
      </c>
      <c r="C1006" s="77" t="s">
        <v>48</v>
      </c>
      <c r="D1006" s="78">
        <v>561.84</v>
      </c>
      <c r="E1006" s="55">
        <f t="shared" si="36"/>
        <v>561.84</v>
      </c>
    </row>
    <row r="1007" spans="2:5">
      <c r="B1007" s="76">
        <v>42616000</v>
      </c>
      <c r="C1007" s="77" t="s">
        <v>49</v>
      </c>
      <c r="D1007" s="78">
        <v>38165</v>
      </c>
      <c r="E1007" s="55">
        <f t="shared" si="36"/>
        <v>38165</v>
      </c>
    </row>
    <row r="1008" spans="2:5">
      <c r="B1008" s="77"/>
      <c r="C1008" s="3" t="s">
        <v>23</v>
      </c>
      <c r="D1008" s="79">
        <f>SUM(D998:D1007)</f>
        <v>154018.57</v>
      </c>
      <c r="E1008" s="106"/>
    </row>
    <row r="1009" spans="2:5">
      <c r="B1009" s="62"/>
      <c r="C1009" s="63"/>
      <c r="D1009" s="127"/>
      <c r="E1009" s="29"/>
    </row>
    <row r="1010" spans="2:5">
      <c r="B1010" s="47">
        <v>42622000</v>
      </c>
      <c r="C1010" s="53" t="s">
        <v>39</v>
      </c>
      <c r="D1010" s="54">
        <v>500</v>
      </c>
      <c r="E1010" s="55">
        <f t="shared" ref="E1010:E1020" si="37">D1010</f>
        <v>500</v>
      </c>
    </row>
    <row r="1011" spans="2:5">
      <c r="B1011" s="47">
        <v>42622114</v>
      </c>
      <c r="C1011" s="53" t="s">
        <v>572</v>
      </c>
      <c r="D1011" s="54">
        <v>460</v>
      </c>
      <c r="E1011" s="55">
        <f t="shared" si="37"/>
        <v>460</v>
      </c>
    </row>
    <row r="1012" spans="2:5">
      <c r="B1012" s="47">
        <v>42622300</v>
      </c>
      <c r="C1012" s="53" t="s">
        <v>573</v>
      </c>
      <c r="D1012" s="54">
        <v>400</v>
      </c>
      <c r="E1012" s="55">
        <f t="shared" si="37"/>
        <v>400</v>
      </c>
    </row>
    <row r="1013" spans="2:5">
      <c r="B1013" s="47">
        <v>42622602</v>
      </c>
      <c r="C1013" s="53" t="s">
        <v>574</v>
      </c>
      <c r="D1013" s="54">
        <v>600</v>
      </c>
      <c r="E1013" s="55">
        <f t="shared" si="37"/>
        <v>600</v>
      </c>
    </row>
    <row r="1014" spans="2:5">
      <c r="B1014" s="47">
        <v>42622606</v>
      </c>
      <c r="C1014" s="53" t="s">
        <v>575</v>
      </c>
      <c r="D1014" s="54">
        <v>9000</v>
      </c>
      <c r="E1014" s="55">
        <f t="shared" si="37"/>
        <v>9000</v>
      </c>
    </row>
    <row r="1015" spans="2:5">
      <c r="B1015" s="111">
        <v>42622610</v>
      </c>
      <c r="C1015" s="53" t="s">
        <v>576</v>
      </c>
      <c r="D1015" s="54">
        <v>65000</v>
      </c>
      <c r="E1015" s="55">
        <f t="shared" si="37"/>
        <v>65000</v>
      </c>
    </row>
    <row r="1016" spans="2:5">
      <c r="B1016" s="47">
        <v>42622611</v>
      </c>
      <c r="C1016" s="53" t="s">
        <v>577</v>
      </c>
      <c r="D1016" s="54">
        <v>10000</v>
      </c>
      <c r="E1016" s="55">
        <f t="shared" si="37"/>
        <v>10000</v>
      </c>
    </row>
    <row r="1017" spans="2:5">
      <c r="B1017" s="47">
        <v>42622612</v>
      </c>
      <c r="C1017" s="53" t="s">
        <v>578</v>
      </c>
      <c r="D1017" s="54">
        <v>3000</v>
      </c>
      <c r="E1017" s="55">
        <f t="shared" si="37"/>
        <v>3000</v>
      </c>
    </row>
    <row r="1018" spans="2:5">
      <c r="B1018" s="47">
        <v>42622707</v>
      </c>
      <c r="C1018" s="53" t="s">
        <v>579</v>
      </c>
      <c r="D1018" s="54">
        <v>525</v>
      </c>
      <c r="E1018" s="55">
        <f t="shared" si="37"/>
        <v>525</v>
      </c>
    </row>
    <row r="1019" spans="2:5">
      <c r="B1019" s="47">
        <v>42623020</v>
      </c>
      <c r="C1019" s="53" t="s">
        <v>580</v>
      </c>
      <c r="D1019" s="54">
        <v>600</v>
      </c>
      <c r="E1019" s="55">
        <f t="shared" si="37"/>
        <v>600</v>
      </c>
    </row>
    <row r="1020" spans="2:5">
      <c r="B1020" s="47">
        <v>42623120</v>
      </c>
      <c r="C1020" s="53" t="s">
        <v>581</v>
      </c>
      <c r="D1020" s="54">
        <v>450</v>
      </c>
      <c r="E1020" s="55">
        <f t="shared" si="37"/>
        <v>450</v>
      </c>
    </row>
    <row r="1021" spans="2:5">
      <c r="B1021" s="71"/>
      <c r="C1021" s="1" t="s">
        <v>23</v>
      </c>
      <c r="D1021" s="75">
        <f>SUM(D1010:D1020)</f>
        <v>90535</v>
      </c>
      <c r="E1021" s="29"/>
    </row>
    <row r="1022" spans="2:5">
      <c r="B1022" s="62"/>
      <c r="C1022" s="63"/>
      <c r="D1022" s="64"/>
      <c r="E1022" s="29"/>
    </row>
    <row r="1023" spans="2:5">
      <c r="B1023" s="56">
        <v>42644900</v>
      </c>
      <c r="C1023" s="57" t="s">
        <v>582</v>
      </c>
      <c r="D1023" s="58">
        <v>44092.14</v>
      </c>
      <c r="E1023" s="55">
        <f>+D1023</f>
        <v>44092.14</v>
      </c>
    </row>
    <row r="1024" spans="2:5">
      <c r="B1024" s="56">
        <v>42646200</v>
      </c>
      <c r="C1024" s="57" t="s">
        <v>583</v>
      </c>
      <c r="D1024" s="58">
        <v>30855.360000000001</v>
      </c>
      <c r="E1024" s="55">
        <f>+D1024</f>
        <v>30855.360000000001</v>
      </c>
    </row>
    <row r="1025" spans="2:5">
      <c r="B1025" s="56">
        <v>42647300</v>
      </c>
      <c r="C1025" s="57" t="s">
        <v>584</v>
      </c>
      <c r="D1025" s="58">
        <v>4000</v>
      </c>
      <c r="E1025" s="55">
        <f>D1025</f>
        <v>4000</v>
      </c>
    </row>
    <row r="1026" spans="2:5">
      <c r="B1026" s="56">
        <v>42648900</v>
      </c>
      <c r="C1026" s="57" t="s">
        <v>585</v>
      </c>
      <c r="D1026" s="58">
        <v>1000</v>
      </c>
      <c r="E1026" s="55">
        <f>+D1026</f>
        <v>1000</v>
      </c>
    </row>
    <row r="1027" spans="2:5">
      <c r="B1027" s="59"/>
      <c r="C1027" s="60" t="s">
        <v>23</v>
      </c>
      <c r="D1027" s="61">
        <f>SUM(D1023:D1026)</f>
        <v>79947.5</v>
      </c>
      <c r="E1027" s="29"/>
    </row>
    <row r="1028" spans="2:5">
      <c r="B1028" s="62"/>
      <c r="C1028" s="63"/>
      <c r="D1028" s="64"/>
      <c r="E1028" s="29"/>
    </row>
    <row r="1029" spans="2:5">
      <c r="B1029" s="65">
        <v>42662200</v>
      </c>
      <c r="C1029" s="66" t="s">
        <v>586</v>
      </c>
      <c r="D1029" s="67">
        <v>3000</v>
      </c>
      <c r="E1029" s="55">
        <f>D1029</f>
        <v>3000</v>
      </c>
    </row>
    <row r="1030" spans="2:5">
      <c r="B1030" s="65">
        <v>42662201</v>
      </c>
      <c r="C1030" s="66" t="s">
        <v>587</v>
      </c>
      <c r="D1030" s="67">
        <v>6000</v>
      </c>
      <c r="E1030" s="55">
        <f>D1030</f>
        <v>6000</v>
      </c>
    </row>
    <row r="1031" spans="2:5">
      <c r="B1031" s="65">
        <v>42662500</v>
      </c>
      <c r="C1031" s="66" t="s">
        <v>588</v>
      </c>
      <c r="D1031" s="67">
        <v>3000</v>
      </c>
      <c r="E1031" s="55">
        <f>D1031</f>
        <v>3000</v>
      </c>
    </row>
    <row r="1032" spans="2:5">
      <c r="B1032" s="65">
        <v>42662502</v>
      </c>
      <c r="C1032" s="130" t="s">
        <v>589</v>
      </c>
      <c r="D1032" s="162">
        <v>3000</v>
      </c>
      <c r="E1032" s="55">
        <f>D1032</f>
        <v>3000</v>
      </c>
    </row>
    <row r="1033" spans="2:5">
      <c r="B1033" s="68"/>
      <c r="C1033" s="69" t="s">
        <v>23</v>
      </c>
      <c r="D1033" s="70">
        <f>SUM(D1029:D1032)</f>
        <v>15000</v>
      </c>
      <c r="E1033" s="29"/>
    </row>
    <row r="1034" spans="2:5">
      <c r="B1034" s="62"/>
      <c r="C1034" s="63"/>
      <c r="D1034" s="64"/>
      <c r="E1034" s="29"/>
    </row>
    <row r="1035" spans="2:5">
      <c r="B1035" s="44"/>
      <c r="C1035" s="45" t="s">
        <v>590</v>
      </c>
      <c r="D1035" s="46"/>
      <c r="E1035" s="29"/>
    </row>
    <row r="1036" spans="2:5">
      <c r="B1036" s="71"/>
      <c r="C1036" s="71"/>
      <c r="D1036" s="72"/>
      <c r="E1036" s="29"/>
    </row>
    <row r="1037" spans="2:5">
      <c r="B1037" s="116">
        <v>43146200</v>
      </c>
      <c r="C1037" s="59" t="s">
        <v>591</v>
      </c>
      <c r="D1037" s="105">
        <v>100</v>
      </c>
      <c r="E1037" s="55">
        <f>D1037</f>
        <v>100</v>
      </c>
    </row>
    <row r="1038" spans="2:5">
      <c r="B1038" s="116">
        <v>43146201</v>
      </c>
      <c r="C1038" s="59" t="s">
        <v>592</v>
      </c>
      <c r="D1038" s="105">
        <v>10000</v>
      </c>
      <c r="E1038" s="55">
        <f>+D1038</f>
        <v>10000</v>
      </c>
    </row>
    <row r="1039" spans="2:5">
      <c r="B1039" s="56">
        <v>43147303</v>
      </c>
      <c r="C1039" s="57" t="s">
        <v>593</v>
      </c>
      <c r="D1039" s="58">
        <v>15000</v>
      </c>
      <c r="E1039" s="55">
        <f>D1039</f>
        <v>15000</v>
      </c>
    </row>
    <row r="1040" spans="2:5">
      <c r="B1040" s="56">
        <v>43147304</v>
      </c>
      <c r="C1040" s="57" t="s">
        <v>594</v>
      </c>
      <c r="D1040" s="58">
        <v>46200</v>
      </c>
      <c r="E1040" s="55">
        <f>+D1040</f>
        <v>46200</v>
      </c>
    </row>
    <row r="1041" spans="2:5">
      <c r="B1041" s="56">
        <v>43147305</v>
      </c>
      <c r="C1041" s="57" t="s">
        <v>595</v>
      </c>
      <c r="D1041" s="58">
        <v>90310</v>
      </c>
      <c r="E1041" s="55">
        <f>+D1041</f>
        <v>90310</v>
      </c>
    </row>
    <row r="1042" spans="2:5">
      <c r="B1042" s="56">
        <v>43147307</v>
      </c>
      <c r="C1042" s="57" t="s">
        <v>596</v>
      </c>
      <c r="D1042" s="58">
        <v>1800</v>
      </c>
      <c r="E1042" s="55">
        <f>+D1042</f>
        <v>1800</v>
      </c>
    </row>
    <row r="1043" spans="2:5">
      <c r="B1043" s="56">
        <v>43148900</v>
      </c>
      <c r="C1043" s="57" t="s">
        <v>597</v>
      </c>
      <c r="D1043" s="58">
        <v>28500</v>
      </c>
      <c r="E1043" s="55">
        <f>D1043</f>
        <v>28500</v>
      </c>
    </row>
    <row r="1044" spans="2:5">
      <c r="B1044" s="56">
        <v>43148901</v>
      </c>
      <c r="C1044" s="57" t="s">
        <v>598</v>
      </c>
      <c r="D1044" s="58">
        <v>36000</v>
      </c>
      <c r="E1044" s="55">
        <f>D1044</f>
        <v>36000</v>
      </c>
    </row>
    <row r="1045" spans="2:5">
      <c r="B1045" s="59"/>
      <c r="C1045" s="60" t="s">
        <v>23</v>
      </c>
      <c r="D1045" s="61">
        <f>SUM(D1037:D1044)</f>
        <v>227910</v>
      </c>
      <c r="E1045" s="29"/>
    </row>
    <row r="1046" spans="2:5">
      <c r="B1046" s="71"/>
      <c r="C1046" s="71"/>
      <c r="D1046" s="72"/>
      <c r="E1046" s="29"/>
    </row>
    <row r="1047" spans="2:5">
      <c r="B1047" s="84">
        <v>43177900</v>
      </c>
      <c r="C1047" s="163" t="s">
        <v>599</v>
      </c>
      <c r="D1047" s="164">
        <v>7000</v>
      </c>
      <c r="E1047" s="51">
        <f>+D1047</f>
        <v>7000</v>
      </c>
    </row>
    <row r="1048" spans="2:5">
      <c r="B1048" s="102"/>
      <c r="C1048" s="88" t="s">
        <v>23</v>
      </c>
      <c r="D1048" s="89">
        <f>SUM(D1047)</f>
        <v>7000</v>
      </c>
      <c r="E1048" s="29"/>
    </row>
    <row r="1049" spans="2:5">
      <c r="B1049" s="71"/>
      <c r="C1049" s="71"/>
      <c r="D1049" s="72"/>
      <c r="E1049" s="100">
        <f>SUM(D1008+D1021+D1027+D1033+D1045+D1048)</f>
        <v>574411.07000000007</v>
      </c>
    </row>
    <row r="1050" spans="2:5">
      <c r="B1050" s="44"/>
      <c r="C1050" s="45" t="s">
        <v>600</v>
      </c>
      <c r="D1050" s="46"/>
      <c r="E1050" s="29"/>
    </row>
    <row r="1051" spans="2:5">
      <c r="B1051" s="71"/>
      <c r="C1051" s="71"/>
      <c r="D1051" s="72"/>
      <c r="E1051" s="29"/>
    </row>
    <row r="1052" spans="2:5">
      <c r="B1052" s="76">
        <v>43212000</v>
      </c>
      <c r="C1052" s="77" t="s">
        <v>41</v>
      </c>
      <c r="D1052" s="78">
        <v>32399.61</v>
      </c>
      <c r="E1052" s="55">
        <f>D1052</f>
        <v>32399.61</v>
      </c>
    </row>
    <row r="1053" spans="2:5">
      <c r="B1053" s="76">
        <v>43212001</v>
      </c>
      <c r="C1053" s="77" t="s">
        <v>42</v>
      </c>
      <c r="D1053" s="78">
        <v>14028.71</v>
      </c>
      <c r="E1053" s="55">
        <f t="shared" ref="E1053:E1063" si="38">D1053</f>
        <v>14028.71</v>
      </c>
    </row>
    <row r="1054" spans="2:5">
      <c r="B1054" s="76">
        <v>43212003</v>
      </c>
      <c r="C1054" s="77" t="s">
        <v>43</v>
      </c>
      <c r="D1054" s="78">
        <v>10620.86</v>
      </c>
      <c r="E1054" s="55">
        <f t="shared" si="38"/>
        <v>10620.86</v>
      </c>
    </row>
    <row r="1055" spans="2:5">
      <c r="B1055" s="76">
        <v>43212004</v>
      </c>
      <c r="C1055" s="77" t="s">
        <v>54</v>
      </c>
      <c r="D1055" s="78">
        <v>8863.42</v>
      </c>
      <c r="E1055" s="55">
        <f t="shared" si="38"/>
        <v>8863.42</v>
      </c>
    </row>
    <row r="1056" spans="2:5">
      <c r="B1056" s="76">
        <v>43212006</v>
      </c>
      <c r="C1056" s="77" t="s">
        <v>44</v>
      </c>
      <c r="D1056" s="78">
        <v>10481.98</v>
      </c>
      <c r="E1056" s="55">
        <f t="shared" si="38"/>
        <v>10481.98</v>
      </c>
    </row>
    <row r="1057" spans="2:5">
      <c r="B1057" s="76">
        <v>43212100</v>
      </c>
      <c r="C1057" s="77" t="s">
        <v>45</v>
      </c>
      <c r="D1057" s="78">
        <v>44312.09</v>
      </c>
      <c r="E1057" s="55">
        <f t="shared" si="38"/>
        <v>44312.09</v>
      </c>
    </row>
    <row r="1058" spans="2:5">
      <c r="B1058" s="76">
        <v>43212101</v>
      </c>
      <c r="C1058" s="77" t="s">
        <v>46</v>
      </c>
      <c r="D1058" s="78">
        <v>59990.559999999998</v>
      </c>
      <c r="E1058" s="55">
        <f t="shared" si="38"/>
        <v>59990.559999999998</v>
      </c>
    </row>
    <row r="1059" spans="2:5">
      <c r="B1059" s="76">
        <v>43212103</v>
      </c>
      <c r="C1059" s="77" t="s">
        <v>47</v>
      </c>
      <c r="D1059" s="78">
        <v>35852.33</v>
      </c>
      <c r="E1059" s="55">
        <f t="shared" si="38"/>
        <v>35852.33</v>
      </c>
    </row>
    <row r="1060" spans="2:5">
      <c r="B1060" s="76">
        <v>43213000</v>
      </c>
      <c r="C1060" s="77" t="s">
        <v>99</v>
      </c>
      <c r="D1060" s="78">
        <f>119252.1-25000</f>
        <v>94252.1</v>
      </c>
      <c r="E1060" s="55">
        <f t="shared" si="38"/>
        <v>94252.1</v>
      </c>
    </row>
    <row r="1061" spans="2:5">
      <c r="B1061" s="76">
        <v>43213002</v>
      </c>
      <c r="C1061" s="77" t="s">
        <v>100</v>
      </c>
      <c r="D1061" s="78">
        <f>198228.84-40000</f>
        <v>158228.84</v>
      </c>
      <c r="E1061" s="55">
        <f t="shared" si="38"/>
        <v>158228.84</v>
      </c>
    </row>
    <row r="1062" spans="2:5">
      <c r="B1062" s="76">
        <v>43215000</v>
      </c>
      <c r="C1062" s="77" t="s">
        <v>48</v>
      </c>
      <c r="D1062" s="78">
        <v>2996.48</v>
      </c>
      <c r="E1062" s="55">
        <f t="shared" si="38"/>
        <v>2996.48</v>
      </c>
    </row>
    <row r="1063" spans="2:5">
      <c r="B1063" s="76">
        <v>43216000</v>
      </c>
      <c r="C1063" s="77" t="s">
        <v>49</v>
      </c>
      <c r="D1063" s="78">
        <f>158028.92-25000</f>
        <v>133028.92000000001</v>
      </c>
      <c r="E1063" s="55">
        <f t="shared" si="38"/>
        <v>133028.92000000001</v>
      </c>
    </row>
    <row r="1064" spans="2:5">
      <c r="B1064" s="77"/>
      <c r="C1064" s="3" t="s">
        <v>23</v>
      </c>
      <c r="D1064" s="79">
        <f>SUM(D1052:D1063)</f>
        <v>605055.9</v>
      </c>
      <c r="E1064" s="29"/>
    </row>
    <row r="1065" spans="2:5">
      <c r="B1065" s="71"/>
      <c r="C1065" s="1"/>
      <c r="D1065" s="72"/>
      <c r="E1065" s="29"/>
    </row>
    <row r="1066" spans="2:5">
      <c r="B1066" s="47">
        <v>43220200</v>
      </c>
      <c r="C1066" s="53" t="s">
        <v>601</v>
      </c>
      <c r="D1066" s="54">
        <v>7700</v>
      </c>
      <c r="E1066" s="55">
        <f>+D1066</f>
        <v>7700</v>
      </c>
    </row>
    <row r="1067" spans="2:5">
      <c r="B1067" s="47">
        <v>43221600</v>
      </c>
      <c r="C1067" s="53" t="s">
        <v>602</v>
      </c>
      <c r="D1067" s="54">
        <v>1500</v>
      </c>
      <c r="E1067" s="55">
        <f>D1067</f>
        <v>1500</v>
      </c>
    </row>
    <row r="1068" spans="2:5">
      <c r="B1068" s="47">
        <v>43221900</v>
      </c>
      <c r="C1068" s="53" t="s">
        <v>603</v>
      </c>
      <c r="D1068" s="54">
        <v>8000</v>
      </c>
      <c r="E1068" s="55">
        <f>+D1068</f>
        <v>8000</v>
      </c>
    </row>
    <row r="1069" spans="2:5">
      <c r="B1069" s="47">
        <v>43222000</v>
      </c>
      <c r="C1069" s="53" t="s">
        <v>39</v>
      </c>
      <c r="D1069" s="54">
        <v>1300</v>
      </c>
      <c r="E1069" s="55">
        <f>D1069</f>
        <v>1300</v>
      </c>
    </row>
    <row r="1070" spans="2:5">
      <c r="B1070" s="47">
        <v>43222001</v>
      </c>
      <c r="C1070" s="53" t="s">
        <v>604</v>
      </c>
      <c r="D1070" s="54">
        <v>200</v>
      </c>
      <c r="E1070" s="55">
        <f>D1070</f>
        <v>200</v>
      </c>
    </row>
    <row r="1071" spans="2:5">
      <c r="B1071" s="47">
        <v>43222002</v>
      </c>
      <c r="C1071" s="53" t="s">
        <v>605</v>
      </c>
      <c r="D1071" s="54">
        <v>2350</v>
      </c>
      <c r="E1071" s="55">
        <f>+D1071</f>
        <v>2350</v>
      </c>
    </row>
    <row r="1072" spans="2:5">
      <c r="B1072" s="47">
        <v>43222003</v>
      </c>
      <c r="C1072" s="53" t="s">
        <v>410</v>
      </c>
      <c r="D1072" s="54">
        <v>1500</v>
      </c>
      <c r="E1072" s="55">
        <f>+D1072</f>
        <v>1500</v>
      </c>
    </row>
    <row r="1073" spans="2:5">
      <c r="B1073" s="47">
        <v>43222300</v>
      </c>
      <c r="C1073" s="53" t="s">
        <v>69</v>
      </c>
      <c r="D1073" s="54">
        <v>2500</v>
      </c>
      <c r="E1073" s="55">
        <f>D1073</f>
        <v>2500</v>
      </c>
    </row>
    <row r="1074" spans="2:5">
      <c r="B1074" s="47">
        <v>43222400</v>
      </c>
      <c r="C1074" s="53" t="s">
        <v>606</v>
      </c>
      <c r="D1074" s="54">
        <v>1500</v>
      </c>
      <c r="E1074" s="55">
        <f>+D1074</f>
        <v>1500</v>
      </c>
    </row>
    <row r="1075" spans="2:5">
      <c r="B1075" s="47">
        <v>43222602</v>
      </c>
      <c r="C1075" s="53" t="s">
        <v>165</v>
      </c>
      <c r="D1075" s="54">
        <v>35000</v>
      </c>
      <c r="E1075" s="55">
        <f>+D1075</f>
        <v>35000</v>
      </c>
    </row>
    <row r="1076" spans="2:5">
      <c r="B1076" s="47">
        <v>43222603</v>
      </c>
      <c r="C1076" s="53" t="s">
        <v>252</v>
      </c>
      <c r="D1076" s="54">
        <v>300</v>
      </c>
      <c r="E1076" s="55">
        <f>D1076</f>
        <v>300</v>
      </c>
    </row>
    <row r="1077" spans="2:5">
      <c r="B1077" s="47">
        <v>43222606</v>
      </c>
      <c r="C1077" s="53" t="s">
        <v>607</v>
      </c>
      <c r="D1077" s="54">
        <v>5000</v>
      </c>
      <c r="E1077" s="55">
        <f t="shared" ref="E1077:E1085" si="39">+D1077</f>
        <v>5000</v>
      </c>
    </row>
    <row r="1078" spans="2:5">
      <c r="B1078" s="47">
        <v>43222608</v>
      </c>
      <c r="C1078" s="53" t="s">
        <v>608</v>
      </c>
      <c r="D1078" s="54">
        <v>30000</v>
      </c>
      <c r="E1078" s="55">
        <f t="shared" si="39"/>
        <v>30000</v>
      </c>
    </row>
    <row r="1079" spans="2:5">
      <c r="B1079" s="47">
        <v>43222610</v>
      </c>
      <c r="C1079" s="53" t="s">
        <v>609</v>
      </c>
      <c r="D1079" s="54">
        <v>20000</v>
      </c>
      <c r="E1079" s="55">
        <f t="shared" si="39"/>
        <v>20000</v>
      </c>
    </row>
    <row r="1080" spans="2:5">
      <c r="B1080" s="47">
        <v>43222689</v>
      </c>
      <c r="C1080" s="53" t="s">
        <v>610</v>
      </c>
      <c r="D1080" s="54">
        <v>90000</v>
      </c>
      <c r="E1080" s="55">
        <f t="shared" si="39"/>
        <v>90000</v>
      </c>
    </row>
    <row r="1081" spans="2:5">
      <c r="B1081" s="47">
        <v>43222690</v>
      </c>
      <c r="C1081" s="53" t="s">
        <v>611</v>
      </c>
      <c r="D1081" s="54">
        <v>3000</v>
      </c>
      <c r="E1081" s="55">
        <f t="shared" si="39"/>
        <v>3000</v>
      </c>
    </row>
    <row r="1082" spans="2:5">
      <c r="B1082" s="47">
        <v>43222691</v>
      </c>
      <c r="C1082" s="53" t="s">
        <v>612</v>
      </c>
      <c r="D1082" s="54">
        <v>15000</v>
      </c>
      <c r="E1082" s="55">
        <f t="shared" si="39"/>
        <v>15000</v>
      </c>
    </row>
    <row r="1083" spans="2:5">
      <c r="B1083" s="47">
        <v>43222692</v>
      </c>
      <c r="C1083" s="53" t="s">
        <v>613</v>
      </c>
      <c r="D1083" s="54">
        <v>30800</v>
      </c>
      <c r="E1083" s="55">
        <f t="shared" si="39"/>
        <v>30800</v>
      </c>
    </row>
    <row r="1084" spans="2:5">
      <c r="B1084" s="47">
        <v>43222693</v>
      </c>
      <c r="C1084" s="53" t="s">
        <v>614</v>
      </c>
      <c r="D1084" s="54">
        <v>30000</v>
      </c>
      <c r="E1084" s="55">
        <f t="shared" si="39"/>
        <v>30000</v>
      </c>
    </row>
    <row r="1085" spans="2:5">
      <c r="B1085" s="47">
        <v>43222694</v>
      </c>
      <c r="C1085" s="53" t="s">
        <v>615</v>
      </c>
      <c r="D1085" s="54">
        <v>47300</v>
      </c>
      <c r="E1085" s="55">
        <f t="shared" si="39"/>
        <v>47300</v>
      </c>
    </row>
    <row r="1086" spans="2:5">
      <c r="B1086" s="47">
        <v>43222695</v>
      </c>
      <c r="C1086" s="53" t="s">
        <v>616</v>
      </c>
      <c r="D1086" s="54">
        <v>30000</v>
      </c>
      <c r="E1086" s="55">
        <f>+D1086</f>
        <v>30000</v>
      </c>
    </row>
    <row r="1087" spans="2:5">
      <c r="B1087" s="47">
        <v>43222696</v>
      </c>
      <c r="C1087" s="53" t="s">
        <v>617</v>
      </c>
      <c r="D1087" s="54">
        <v>20000</v>
      </c>
      <c r="E1087" s="55">
        <f>D1087</f>
        <v>20000</v>
      </c>
    </row>
    <row r="1088" spans="2:5">
      <c r="B1088" s="47">
        <v>43222697</v>
      </c>
      <c r="C1088" s="53" t="s">
        <v>618</v>
      </c>
      <c r="D1088" s="54">
        <v>30000</v>
      </c>
      <c r="E1088" s="55">
        <f>+D1088</f>
        <v>30000</v>
      </c>
    </row>
    <row r="1089" spans="2:5">
      <c r="B1089" s="47">
        <v>43222698</v>
      </c>
      <c r="C1089" s="53" t="s">
        <v>619</v>
      </c>
      <c r="D1089" s="54">
        <v>5000</v>
      </c>
      <c r="E1089" s="55">
        <f>+D1089</f>
        <v>5000</v>
      </c>
    </row>
    <row r="1090" spans="2:5">
      <c r="B1090" s="47">
        <v>43222699</v>
      </c>
      <c r="C1090" s="53" t="s">
        <v>21</v>
      </c>
      <c r="D1090" s="54">
        <v>2000</v>
      </c>
      <c r="E1090" s="55">
        <f>+D1090</f>
        <v>2000</v>
      </c>
    </row>
    <row r="1091" spans="2:5">
      <c r="B1091" s="47">
        <v>43222706</v>
      </c>
      <c r="C1091" s="53" t="s">
        <v>60</v>
      </c>
      <c r="D1091" s="54">
        <v>5000</v>
      </c>
      <c r="E1091" s="55">
        <f>+D1091</f>
        <v>5000</v>
      </c>
    </row>
    <row r="1092" spans="2:5">
      <c r="B1092" s="47">
        <v>43222707</v>
      </c>
      <c r="C1092" s="53" t="s">
        <v>620</v>
      </c>
      <c r="D1092" s="54">
        <v>15000</v>
      </c>
      <c r="E1092" s="55">
        <f>D1092</f>
        <v>15000</v>
      </c>
    </row>
    <row r="1093" spans="2:5">
      <c r="B1093" s="47">
        <v>43222709</v>
      </c>
      <c r="C1093" s="53" t="s">
        <v>621</v>
      </c>
      <c r="D1093" s="54">
        <v>40000</v>
      </c>
      <c r="E1093" s="55">
        <f>D1093</f>
        <v>40000</v>
      </c>
    </row>
    <row r="1094" spans="2:5">
      <c r="B1094" s="47">
        <v>43222712</v>
      </c>
      <c r="C1094" s="53" t="s">
        <v>622</v>
      </c>
      <c r="D1094" s="54">
        <v>12000</v>
      </c>
      <c r="E1094" s="55">
        <f>+D1094</f>
        <v>12000</v>
      </c>
    </row>
    <row r="1095" spans="2:5">
      <c r="B1095" s="47">
        <v>43222713</v>
      </c>
      <c r="C1095" s="53" t="s">
        <v>623</v>
      </c>
      <c r="D1095" s="54">
        <v>30000</v>
      </c>
      <c r="E1095" s="55">
        <f>+D1095</f>
        <v>30000</v>
      </c>
    </row>
    <row r="1096" spans="2:5">
      <c r="B1096" s="47">
        <v>43223020</v>
      </c>
      <c r="C1096" s="53" t="s">
        <v>624</v>
      </c>
      <c r="D1096" s="54">
        <v>12000</v>
      </c>
      <c r="E1096" s="55">
        <f>+D1096</f>
        <v>12000</v>
      </c>
    </row>
    <row r="1097" spans="2:5">
      <c r="B1097" s="47">
        <v>43223120</v>
      </c>
      <c r="C1097" s="53" t="s">
        <v>625</v>
      </c>
      <c r="D1097" s="54">
        <v>8000</v>
      </c>
      <c r="E1097" s="55">
        <f>+D1097</f>
        <v>8000</v>
      </c>
    </row>
    <row r="1098" spans="2:5">
      <c r="B1098" s="71"/>
      <c r="C1098" s="1" t="s">
        <v>23</v>
      </c>
      <c r="D1098" s="75">
        <f>SUM(D1066:D1097)</f>
        <v>541950</v>
      </c>
      <c r="E1098" s="29"/>
    </row>
    <row r="1099" spans="2:5">
      <c r="B1099" s="71"/>
      <c r="C1099" s="98"/>
      <c r="D1099" s="72"/>
      <c r="E1099" s="29"/>
    </row>
    <row r="1100" spans="2:5">
      <c r="B1100" s="93">
        <v>43235900</v>
      </c>
      <c r="C1100" s="94" t="s">
        <v>626</v>
      </c>
      <c r="D1100" s="95">
        <v>120</v>
      </c>
      <c r="E1100" s="55">
        <f>+D1100</f>
        <v>120</v>
      </c>
    </row>
    <row r="1101" spans="2:5">
      <c r="B1101" s="96"/>
      <c r="C1101" s="34" t="s">
        <v>23</v>
      </c>
      <c r="D1101" s="97">
        <f>SUM(D1100)</f>
        <v>120</v>
      </c>
      <c r="E1101" s="29"/>
    </row>
    <row r="1102" spans="2:5">
      <c r="B1102" s="71"/>
      <c r="C1102" s="98"/>
      <c r="D1102" s="72"/>
      <c r="E1102" s="29"/>
    </row>
    <row r="1103" spans="2:5">
      <c r="B1103" s="56">
        <v>43241000</v>
      </c>
      <c r="C1103" s="57" t="s">
        <v>627</v>
      </c>
      <c r="D1103" s="105">
        <v>463850</v>
      </c>
      <c r="E1103" s="55">
        <f>D1103</f>
        <v>463850</v>
      </c>
    </row>
    <row r="1104" spans="2:5">
      <c r="B1104" s="56">
        <v>43246200</v>
      </c>
      <c r="C1104" s="57" t="s">
        <v>628</v>
      </c>
      <c r="D1104" s="105">
        <v>7000</v>
      </c>
      <c r="E1104" s="55">
        <f t="shared" ref="E1104:E1110" si="40">+D1104</f>
        <v>7000</v>
      </c>
    </row>
    <row r="1105" spans="2:5">
      <c r="B1105" s="56">
        <v>43246201</v>
      </c>
      <c r="C1105" s="57" t="s">
        <v>629</v>
      </c>
      <c r="D1105" s="105">
        <v>10000</v>
      </c>
      <c r="E1105" s="55">
        <f t="shared" si="40"/>
        <v>10000</v>
      </c>
    </row>
    <row r="1106" spans="2:5">
      <c r="B1106" s="56">
        <v>43246202</v>
      </c>
      <c r="C1106" s="57" t="s">
        <v>630</v>
      </c>
      <c r="D1106" s="105">
        <v>8000</v>
      </c>
      <c r="E1106" s="55">
        <f t="shared" si="40"/>
        <v>8000</v>
      </c>
    </row>
    <row r="1107" spans="2:5">
      <c r="B1107" s="56">
        <v>43246700</v>
      </c>
      <c r="C1107" s="57" t="s">
        <v>631</v>
      </c>
      <c r="D1107" s="105">
        <v>10000</v>
      </c>
      <c r="E1107" s="55">
        <f>+D1107</f>
        <v>10000</v>
      </c>
    </row>
    <row r="1108" spans="2:5">
      <c r="B1108" s="56">
        <v>43248900</v>
      </c>
      <c r="C1108" s="57" t="s">
        <v>632</v>
      </c>
      <c r="D1108" s="58">
        <v>15000</v>
      </c>
      <c r="E1108" s="55">
        <f t="shared" si="40"/>
        <v>15000</v>
      </c>
    </row>
    <row r="1109" spans="2:5">
      <c r="B1109" s="56">
        <v>43248901</v>
      </c>
      <c r="C1109" s="57" t="s">
        <v>633</v>
      </c>
      <c r="D1109" s="58">
        <v>1000</v>
      </c>
      <c r="E1109" s="55">
        <f t="shared" si="40"/>
        <v>1000</v>
      </c>
    </row>
    <row r="1110" spans="2:5">
      <c r="B1110" s="56">
        <v>43248902</v>
      </c>
      <c r="C1110" s="57" t="s">
        <v>634</v>
      </c>
      <c r="D1110" s="58">
        <v>250000</v>
      </c>
      <c r="E1110" s="55">
        <f t="shared" si="40"/>
        <v>250000</v>
      </c>
    </row>
    <row r="1111" spans="2:5">
      <c r="B1111" s="56">
        <v>43248904</v>
      </c>
      <c r="C1111" s="57" t="s">
        <v>635</v>
      </c>
      <c r="D1111" s="58">
        <v>4000</v>
      </c>
      <c r="E1111" s="55">
        <f>D1111</f>
        <v>4000</v>
      </c>
    </row>
    <row r="1112" spans="2:5">
      <c r="B1112" s="56">
        <v>43248905</v>
      </c>
      <c r="C1112" s="57" t="s">
        <v>636</v>
      </c>
      <c r="D1112" s="58">
        <v>4000</v>
      </c>
      <c r="E1112" s="55">
        <f>D1112</f>
        <v>4000</v>
      </c>
    </row>
    <row r="1113" spans="2:5">
      <c r="B1113" s="56">
        <v>43248906</v>
      </c>
      <c r="C1113" s="57" t="s">
        <v>637</v>
      </c>
      <c r="D1113" s="58">
        <v>2000</v>
      </c>
      <c r="E1113" s="55">
        <f>+D1113</f>
        <v>2000</v>
      </c>
    </row>
    <row r="1114" spans="2:5">
      <c r="B1114" s="56"/>
      <c r="C1114" s="57" t="s">
        <v>638</v>
      </c>
      <c r="D1114" s="58">
        <v>90000</v>
      </c>
      <c r="E1114" s="55">
        <f>+D1114</f>
        <v>90000</v>
      </c>
    </row>
    <row r="1115" spans="2:5">
      <c r="B1115" s="59"/>
      <c r="C1115" s="60" t="s">
        <v>23</v>
      </c>
      <c r="D1115" s="61">
        <f>SUM(D1103:D1114)</f>
        <v>864850</v>
      </c>
      <c r="E1115" s="29"/>
    </row>
    <row r="1116" spans="2:5">
      <c r="B1116" s="71"/>
      <c r="C1116" s="98"/>
      <c r="D1116" s="72"/>
      <c r="E1116" s="29"/>
    </row>
    <row r="1117" spans="2:5">
      <c r="B1117" s="65">
        <v>43262500</v>
      </c>
      <c r="C1117" s="66" t="s">
        <v>244</v>
      </c>
      <c r="D1117" s="67">
        <v>2000</v>
      </c>
      <c r="E1117" s="55">
        <f>D1117</f>
        <v>2000</v>
      </c>
    </row>
    <row r="1118" spans="2:5">
      <c r="B1118" s="65">
        <v>43262600</v>
      </c>
      <c r="C1118" s="165" t="s">
        <v>338</v>
      </c>
      <c r="D1118" s="67">
        <v>1500</v>
      </c>
      <c r="E1118" s="55">
        <f>D1118</f>
        <v>1500</v>
      </c>
    </row>
    <row r="1119" spans="2:5">
      <c r="B1119" s="65">
        <v>43262700</v>
      </c>
      <c r="C1119" s="165" t="s">
        <v>639</v>
      </c>
      <c r="D1119" s="67">
        <v>160000</v>
      </c>
      <c r="E1119" s="55">
        <f>+D1119</f>
        <v>160000</v>
      </c>
    </row>
    <row r="1120" spans="2:5">
      <c r="B1120" s="65">
        <v>43262701</v>
      </c>
      <c r="C1120" s="165" t="s">
        <v>640</v>
      </c>
      <c r="D1120" s="67">
        <v>1405000</v>
      </c>
      <c r="E1120" s="55">
        <f>+D1120</f>
        <v>1405000</v>
      </c>
    </row>
    <row r="1121" spans="2:5">
      <c r="B1121" s="65">
        <v>43262704</v>
      </c>
      <c r="C1121" s="165" t="s">
        <v>641</v>
      </c>
      <c r="D1121" s="67">
        <v>1000</v>
      </c>
      <c r="E1121" s="55">
        <f>+D1121</f>
        <v>1000</v>
      </c>
    </row>
    <row r="1122" spans="2:5">
      <c r="B1122" s="65">
        <v>43265001</v>
      </c>
      <c r="C1122" s="165" t="s">
        <v>642</v>
      </c>
      <c r="D1122" s="67">
        <v>74500</v>
      </c>
      <c r="E1122" s="55">
        <f>+D1122</f>
        <v>74500</v>
      </c>
    </row>
    <row r="1123" spans="2:5">
      <c r="B1123" s="65">
        <v>43265002</v>
      </c>
      <c r="C1123" s="165" t="s">
        <v>643</v>
      </c>
      <c r="D1123" s="67">
        <v>44851.32</v>
      </c>
      <c r="E1123" s="55">
        <f>+D1123</f>
        <v>44851.32</v>
      </c>
    </row>
    <row r="1124" spans="2:5">
      <c r="B1124" s="68"/>
      <c r="C1124" s="69" t="s">
        <v>23</v>
      </c>
      <c r="D1124" s="70">
        <f>SUM(D1117:D1123)</f>
        <v>1688851.32</v>
      </c>
      <c r="E1124" s="29"/>
    </row>
    <row r="1125" spans="2:5">
      <c r="B1125" s="71"/>
      <c r="C1125" s="71"/>
      <c r="D1125" s="72"/>
      <c r="E1125" s="29"/>
    </row>
    <row r="1126" spans="2:5">
      <c r="B1126" s="84">
        <v>43276200</v>
      </c>
      <c r="C1126" s="166" t="s">
        <v>644</v>
      </c>
      <c r="D1126" s="86">
        <v>11500</v>
      </c>
      <c r="E1126" s="55">
        <f>+D1126</f>
        <v>11500</v>
      </c>
    </row>
    <row r="1127" spans="2:5">
      <c r="B1127" s="84">
        <v>43276202</v>
      </c>
      <c r="C1127" s="166" t="s">
        <v>645</v>
      </c>
      <c r="D1127" s="86">
        <v>150000</v>
      </c>
      <c r="E1127" s="55">
        <f>+D1127</f>
        <v>150000</v>
      </c>
    </row>
    <row r="1128" spans="2:5">
      <c r="B1128" s="84">
        <v>43276204</v>
      </c>
      <c r="C1128" s="166" t="s">
        <v>646</v>
      </c>
      <c r="D1128" s="86">
        <v>110000</v>
      </c>
      <c r="E1128" s="55">
        <f>+D1128</f>
        <v>110000</v>
      </c>
    </row>
    <row r="1129" spans="2:5">
      <c r="B1129" s="84">
        <v>43276205</v>
      </c>
      <c r="C1129" s="166" t="s">
        <v>647</v>
      </c>
      <c r="D1129" s="86">
        <v>125000</v>
      </c>
      <c r="E1129" s="55">
        <f>+D1129</f>
        <v>125000</v>
      </c>
    </row>
    <row r="1130" spans="2:5">
      <c r="B1130" s="102"/>
      <c r="C1130" s="88" t="s">
        <v>23</v>
      </c>
      <c r="D1130" s="89">
        <f>SUM(D1126:D1129)</f>
        <v>396500</v>
      </c>
      <c r="E1130" s="29"/>
    </row>
    <row r="1131" spans="2:5">
      <c r="B1131" s="62"/>
      <c r="C1131" s="63"/>
      <c r="D1131" s="75"/>
      <c r="E1131" s="100">
        <f>SUM(D1064+D1098+D1101+D1115+D1124+D1130)</f>
        <v>4097327.2199999997</v>
      </c>
    </row>
    <row r="1132" spans="2:5">
      <c r="B1132" s="44"/>
      <c r="C1132" s="45" t="s">
        <v>648</v>
      </c>
      <c r="D1132" s="46"/>
      <c r="E1132" s="29"/>
    </row>
    <row r="1133" spans="2:5">
      <c r="B1133" s="71"/>
      <c r="C1133" s="71"/>
      <c r="D1133" s="72"/>
      <c r="E1133" s="29"/>
    </row>
    <row r="1134" spans="2:5">
      <c r="B1134" s="80">
        <v>43322610</v>
      </c>
      <c r="C1134" s="50" t="s">
        <v>649</v>
      </c>
      <c r="D1134" s="54">
        <v>100</v>
      </c>
      <c r="E1134" s="55">
        <f>D1134</f>
        <v>100</v>
      </c>
    </row>
    <row r="1135" spans="2:5">
      <c r="B1135" s="62"/>
      <c r="C1135" s="63" t="s">
        <v>23</v>
      </c>
      <c r="D1135" s="75">
        <f>SUM(D1134:D1134)</f>
        <v>100</v>
      </c>
      <c r="E1135" s="29"/>
    </row>
    <row r="1136" spans="2:5">
      <c r="B1136" s="71"/>
      <c r="C1136" s="71"/>
      <c r="D1136" s="72"/>
      <c r="E1136" s="29"/>
    </row>
    <row r="1137" spans="2:5">
      <c r="B1137" s="56">
        <v>43347900</v>
      </c>
      <c r="C1137" s="57" t="s">
        <v>650</v>
      </c>
      <c r="D1137" s="58">
        <v>18800</v>
      </c>
      <c r="E1137" s="55">
        <f>+D1137</f>
        <v>18800</v>
      </c>
    </row>
    <row r="1138" spans="2:5">
      <c r="B1138" s="59"/>
      <c r="C1138" s="60" t="s">
        <v>23</v>
      </c>
      <c r="D1138" s="61">
        <f>SUM(D1137:D1137)</f>
        <v>18800</v>
      </c>
      <c r="E1138" s="29"/>
    </row>
    <row r="1139" spans="2:5">
      <c r="B1139" s="62"/>
      <c r="C1139" s="63"/>
      <c r="D1139" s="64"/>
      <c r="E1139" s="29"/>
    </row>
    <row r="1140" spans="2:5">
      <c r="B1140" s="44"/>
      <c r="C1140" s="45" t="s">
        <v>651</v>
      </c>
      <c r="D1140" s="46"/>
      <c r="E1140" s="29"/>
    </row>
    <row r="1141" spans="2:5">
      <c r="B1141" s="71"/>
      <c r="C1141" s="71"/>
      <c r="D1141" s="72"/>
      <c r="E1141" s="29"/>
    </row>
    <row r="1142" spans="2:5">
      <c r="B1142" s="47">
        <v>43922610</v>
      </c>
      <c r="C1142" s="53" t="s">
        <v>652</v>
      </c>
      <c r="D1142" s="54">
        <v>40000</v>
      </c>
      <c r="E1142" s="55">
        <f>D1142</f>
        <v>40000</v>
      </c>
    </row>
    <row r="1143" spans="2:5">
      <c r="B1143" s="47">
        <v>43922611</v>
      </c>
      <c r="C1143" s="53" t="s">
        <v>653</v>
      </c>
      <c r="D1143" s="54">
        <v>58000</v>
      </c>
      <c r="E1143" s="55">
        <f>+D1143</f>
        <v>58000</v>
      </c>
    </row>
    <row r="1144" spans="2:5">
      <c r="B1144" s="47">
        <v>43922612</v>
      </c>
      <c r="C1144" s="53" t="s">
        <v>654</v>
      </c>
      <c r="D1144" s="54">
        <v>8300</v>
      </c>
      <c r="E1144" s="55">
        <f>+D1144</f>
        <v>8300</v>
      </c>
    </row>
    <row r="1145" spans="2:5">
      <c r="B1145" s="71"/>
      <c r="C1145" s="1" t="s">
        <v>23</v>
      </c>
      <c r="D1145" s="75">
        <f>SUM(D1142:D1144)</f>
        <v>106300</v>
      </c>
      <c r="E1145" s="29"/>
    </row>
    <row r="1146" spans="2:5">
      <c r="B1146" s="71"/>
      <c r="C1146" s="98"/>
      <c r="D1146" s="72"/>
      <c r="E1146" s="29"/>
    </row>
    <row r="1147" spans="2:5">
      <c r="B1147" s="56">
        <v>43948900</v>
      </c>
      <c r="C1147" s="57" t="s">
        <v>655</v>
      </c>
      <c r="D1147" s="133">
        <v>10000</v>
      </c>
      <c r="E1147" s="55">
        <f>+D1147</f>
        <v>10000</v>
      </c>
    </row>
    <row r="1148" spans="2:5">
      <c r="B1148" s="56">
        <v>43948901</v>
      </c>
      <c r="C1148" s="57" t="s">
        <v>656</v>
      </c>
      <c r="D1148" s="133">
        <v>10000</v>
      </c>
      <c r="E1148" s="55">
        <f>+D1148</f>
        <v>10000</v>
      </c>
    </row>
    <row r="1149" spans="2:5">
      <c r="B1149" s="59"/>
      <c r="C1149" s="60" t="s">
        <v>23</v>
      </c>
      <c r="D1149" s="61">
        <f>SUM(D1147:D1148)</f>
        <v>20000</v>
      </c>
      <c r="E1149" s="29"/>
    </row>
    <row r="1150" spans="2:5">
      <c r="B1150" s="71"/>
      <c r="C1150" s="98"/>
      <c r="D1150" s="72"/>
      <c r="E1150" s="100">
        <f>SUM(D1135+D1138+D1145+D1149)</f>
        <v>145200</v>
      </c>
    </row>
    <row r="1151" spans="2:5">
      <c r="B1151" s="44"/>
      <c r="C1151" s="45" t="s">
        <v>657</v>
      </c>
      <c r="D1151" s="46"/>
      <c r="E1151" s="29"/>
    </row>
    <row r="1152" spans="2:5">
      <c r="B1152" s="71"/>
      <c r="C1152" s="71"/>
      <c r="D1152" s="72"/>
      <c r="E1152" s="29"/>
    </row>
    <row r="1153" spans="2:5">
      <c r="B1153" s="76">
        <v>44012000</v>
      </c>
      <c r="C1153" s="77" t="s">
        <v>41</v>
      </c>
      <c r="D1153" s="78">
        <v>32187.83</v>
      </c>
      <c r="E1153" s="55">
        <f>D1153</f>
        <v>32187.83</v>
      </c>
    </row>
    <row r="1154" spans="2:5">
      <c r="B1154" s="76">
        <v>44012003</v>
      </c>
      <c r="C1154" s="77" t="s">
        <v>43</v>
      </c>
      <c r="D1154" s="78">
        <v>21144.84</v>
      </c>
      <c r="E1154" s="55">
        <f t="shared" ref="E1154:E1163" si="41">D1154</f>
        <v>21144.84</v>
      </c>
    </row>
    <row r="1155" spans="2:5">
      <c r="B1155" s="76">
        <v>44012004</v>
      </c>
      <c r="C1155" s="77" t="s">
        <v>54</v>
      </c>
      <c r="D1155" s="78">
        <v>35498.94</v>
      </c>
      <c r="E1155" s="55">
        <f t="shared" si="41"/>
        <v>35498.94</v>
      </c>
    </row>
    <row r="1156" spans="2:5">
      <c r="B1156" s="76">
        <v>44012006</v>
      </c>
      <c r="C1156" s="77" t="s">
        <v>44</v>
      </c>
      <c r="D1156" s="78">
        <v>12531.99</v>
      </c>
      <c r="E1156" s="55">
        <f t="shared" si="41"/>
        <v>12531.99</v>
      </c>
    </row>
    <row r="1157" spans="2:5">
      <c r="B1157" s="76">
        <v>44012100</v>
      </c>
      <c r="C1157" s="77" t="s">
        <v>45</v>
      </c>
      <c r="D1157" s="78">
        <v>57635.67</v>
      </c>
      <c r="E1157" s="55">
        <f t="shared" si="41"/>
        <v>57635.67</v>
      </c>
    </row>
    <row r="1158" spans="2:5">
      <c r="B1158" s="76">
        <v>44012101</v>
      </c>
      <c r="C1158" s="77" t="s">
        <v>46</v>
      </c>
      <c r="D1158" s="78">
        <v>68461.820000000007</v>
      </c>
      <c r="E1158" s="55">
        <f t="shared" si="41"/>
        <v>68461.820000000007</v>
      </c>
    </row>
    <row r="1159" spans="2:5">
      <c r="B1159" s="76">
        <v>44012103</v>
      </c>
      <c r="C1159" s="77" t="s">
        <v>47</v>
      </c>
      <c r="D1159" s="78">
        <v>45791.46</v>
      </c>
      <c r="E1159" s="55">
        <f t="shared" si="41"/>
        <v>45791.46</v>
      </c>
    </row>
    <row r="1160" spans="2:5">
      <c r="B1160" s="76">
        <v>44013000</v>
      </c>
      <c r="C1160" s="77" t="s">
        <v>658</v>
      </c>
      <c r="D1160" s="78">
        <v>13783.16</v>
      </c>
      <c r="E1160" s="55">
        <f t="shared" si="41"/>
        <v>13783.16</v>
      </c>
    </row>
    <row r="1161" spans="2:5">
      <c r="B1161" s="76">
        <v>44013002</v>
      </c>
      <c r="C1161" s="77" t="s">
        <v>100</v>
      </c>
      <c r="D1161" s="78">
        <v>20505.7</v>
      </c>
      <c r="E1161" s="55">
        <f t="shared" si="41"/>
        <v>20505.7</v>
      </c>
    </row>
    <row r="1162" spans="2:5">
      <c r="B1162" s="76">
        <v>44015000</v>
      </c>
      <c r="C1162" s="77" t="s">
        <v>48</v>
      </c>
      <c r="D1162" s="78">
        <v>1685.52</v>
      </c>
      <c r="E1162" s="55">
        <f t="shared" si="41"/>
        <v>1685.52</v>
      </c>
    </row>
    <row r="1163" spans="2:5">
      <c r="B1163" s="76">
        <v>44016000</v>
      </c>
      <c r="C1163" s="77" t="s">
        <v>49</v>
      </c>
      <c r="D1163" s="78">
        <v>84228.85</v>
      </c>
      <c r="E1163" s="55">
        <f t="shared" si="41"/>
        <v>84228.85</v>
      </c>
    </row>
    <row r="1164" spans="2:5">
      <c r="B1164" s="77"/>
      <c r="C1164" s="3" t="s">
        <v>23</v>
      </c>
      <c r="D1164" s="79">
        <f>SUM(D1153:D1163)</f>
        <v>393455.78</v>
      </c>
      <c r="E1164" s="29"/>
    </row>
    <row r="1165" spans="2:5">
      <c r="B1165" s="71"/>
      <c r="C1165" s="1"/>
      <c r="D1165" s="72"/>
      <c r="E1165" s="29"/>
    </row>
    <row r="1166" spans="2:5">
      <c r="B1166" s="47">
        <v>44021600</v>
      </c>
      <c r="C1166" s="53" t="s">
        <v>659</v>
      </c>
      <c r="D1166" s="54">
        <v>12037.5</v>
      </c>
      <c r="E1166" s="55">
        <f>D1166</f>
        <v>12037.5</v>
      </c>
    </row>
    <row r="1167" spans="2:5">
      <c r="B1167" s="47">
        <v>44022000</v>
      </c>
      <c r="C1167" s="53" t="s">
        <v>39</v>
      </c>
      <c r="D1167" s="54">
        <v>100</v>
      </c>
      <c r="E1167" s="55">
        <f>D1167</f>
        <v>100</v>
      </c>
    </row>
    <row r="1168" spans="2:5">
      <c r="B1168" s="47">
        <v>44022300</v>
      </c>
      <c r="C1168" s="53" t="s">
        <v>69</v>
      </c>
      <c r="D1168" s="54">
        <v>50</v>
      </c>
      <c r="E1168" s="55">
        <f>D1168</f>
        <v>50</v>
      </c>
    </row>
    <row r="1169" spans="2:5">
      <c r="B1169" s="47">
        <v>44022699</v>
      </c>
      <c r="C1169" s="53" t="s">
        <v>564</v>
      </c>
      <c r="D1169" s="54">
        <v>3000</v>
      </c>
      <c r="E1169" s="55">
        <f>D1169</f>
        <v>3000</v>
      </c>
    </row>
    <row r="1170" spans="2:5">
      <c r="B1170" s="71"/>
      <c r="C1170" s="1" t="s">
        <v>23</v>
      </c>
      <c r="D1170" s="75">
        <f>SUM(D1166:D1169)</f>
        <v>15187.5</v>
      </c>
      <c r="E1170" s="29"/>
    </row>
    <row r="1171" spans="2:5">
      <c r="B1171" s="71"/>
      <c r="C1171" s="48"/>
      <c r="D1171" s="64"/>
      <c r="E1171" s="29"/>
    </row>
    <row r="1172" spans="2:5">
      <c r="B1172" s="44"/>
      <c r="C1172" s="45" t="s">
        <v>660</v>
      </c>
      <c r="D1172" s="46"/>
      <c r="E1172" s="29"/>
    </row>
    <row r="1173" spans="2:5">
      <c r="B1173" s="71"/>
      <c r="C1173" s="98"/>
      <c r="D1173" s="167"/>
      <c r="E1173" s="29"/>
    </row>
    <row r="1174" spans="2:5">
      <c r="B1174" s="47">
        <v>44121900</v>
      </c>
      <c r="C1174" s="50" t="s">
        <v>661</v>
      </c>
      <c r="D1174" s="46">
        <v>339520.22</v>
      </c>
      <c r="E1174" s="55">
        <f>D1174</f>
        <v>339520.22</v>
      </c>
    </row>
    <row r="1175" spans="2:5">
      <c r="B1175" s="71"/>
      <c r="C1175" s="1" t="s">
        <v>23</v>
      </c>
      <c r="D1175" s="75">
        <f>SUM(D1174)</f>
        <v>339520.22</v>
      </c>
      <c r="E1175" s="29"/>
    </row>
    <row r="1176" spans="2:5">
      <c r="B1176" s="71"/>
      <c r="C1176" s="98"/>
      <c r="D1176" s="167"/>
      <c r="E1176" s="29"/>
    </row>
    <row r="1177" spans="2:5">
      <c r="B1177" s="56">
        <v>44147200</v>
      </c>
      <c r="C1177" s="57" t="s">
        <v>662</v>
      </c>
      <c r="D1177" s="58">
        <v>1000000</v>
      </c>
      <c r="E1177" s="55">
        <f>D1177</f>
        <v>1000000</v>
      </c>
    </row>
    <row r="1178" spans="2:5">
      <c r="B1178" s="56">
        <v>44147202</v>
      </c>
      <c r="C1178" s="57" t="s">
        <v>663</v>
      </c>
      <c r="D1178" s="58">
        <v>381449.57</v>
      </c>
      <c r="E1178" s="55">
        <f>+D1178</f>
        <v>381449.57</v>
      </c>
    </row>
    <row r="1179" spans="2:5">
      <c r="B1179" s="59"/>
      <c r="C1179" s="60" t="s">
        <v>23</v>
      </c>
      <c r="D1179" s="61">
        <f>SUM(D1177:D1178)</f>
        <v>1381449.57</v>
      </c>
      <c r="E1179" s="29"/>
    </row>
    <row r="1180" spans="2:5">
      <c r="B1180" s="71"/>
      <c r="C1180" s="98"/>
      <c r="D1180" s="167"/>
      <c r="E1180" s="29"/>
    </row>
    <row r="1181" spans="2:5">
      <c r="B1181" s="65">
        <v>44162200</v>
      </c>
      <c r="C1181" s="66" t="s">
        <v>664</v>
      </c>
      <c r="D1181" s="67">
        <v>56346.07</v>
      </c>
      <c r="E1181" s="55">
        <f>+D1181</f>
        <v>56346.07</v>
      </c>
    </row>
    <row r="1182" spans="2:5">
      <c r="B1182" s="65">
        <v>44162202</v>
      </c>
      <c r="C1182" s="66" t="s">
        <v>665</v>
      </c>
      <c r="D1182" s="67">
        <v>40125</v>
      </c>
      <c r="E1182" s="55">
        <f>+D1182</f>
        <v>40125</v>
      </c>
    </row>
    <row r="1183" spans="2:5">
      <c r="B1183" s="65">
        <v>44162500</v>
      </c>
      <c r="C1183" s="66" t="s">
        <v>244</v>
      </c>
      <c r="D1183" s="67">
        <v>100</v>
      </c>
      <c r="E1183" s="55">
        <f>D1183</f>
        <v>100</v>
      </c>
    </row>
    <row r="1184" spans="2:5">
      <c r="B1184" s="65">
        <v>44162600</v>
      </c>
      <c r="C1184" s="66" t="s">
        <v>271</v>
      </c>
      <c r="D1184" s="67">
        <v>400</v>
      </c>
      <c r="E1184" s="55">
        <f>+D1184</f>
        <v>400</v>
      </c>
    </row>
    <row r="1185" spans="2:5">
      <c r="B1185" s="65">
        <v>44162700</v>
      </c>
      <c r="C1185" s="66" t="s">
        <v>666</v>
      </c>
      <c r="D1185" s="67">
        <v>500</v>
      </c>
      <c r="E1185" s="55">
        <f>+D1185</f>
        <v>500</v>
      </c>
    </row>
    <row r="1186" spans="2:5">
      <c r="B1186" s="68"/>
      <c r="C1186" s="69" t="s">
        <v>23</v>
      </c>
      <c r="D1186" s="70">
        <f>SUM(D1181:D1185)</f>
        <v>97471.07</v>
      </c>
      <c r="E1186" s="29"/>
    </row>
    <row r="1187" spans="2:5">
      <c r="B1187" s="62"/>
      <c r="C1187" s="63"/>
      <c r="D1187" s="75"/>
      <c r="E1187" s="100">
        <f>SUM(D1164+D1170+D1175+D1179+D1186)</f>
        <v>2227084.14</v>
      </c>
    </row>
    <row r="1188" spans="2:5">
      <c r="B1188" s="44"/>
      <c r="C1188" s="45" t="s">
        <v>667</v>
      </c>
      <c r="D1188" s="46"/>
      <c r="E1188" s="29"/>
    </row>
    <row r="1189" spans="2:5">
      <c r="B1189" s="71"/>
      <c r="C1189" s="71"/>
      <c r="D1189" s="72"/>
      <c r="E1189" s="29"/>
    </row>
    <row r="1190" spans="2:5">
      <c r="B1190" s="76">
        <v>45012000</v>
      </c>
      <c r="C1190" s="77" t="s">
        <v>41</v>
      </c>
      <c r="D1190" s="78">
        <v>48324.3</v>
      </c>
      <c r="E1190" s="55">
        <f>D1190</f>
        <v>48324.3</v>
      </c>
    </row>
    <row r="1191" spans="2:5">
      <c r="B1191" s="76">
        <v>45012001</v>
      </c>
      <c r="C1191" s="77" t="s">
        <v>42</v>
      </c>
      <c r="D1191" s="78">
        <v>41741.870000000003</v>
      </c>
      <c r="E1191" s="55">
        <f t="shared" ref="E1191:E1203" si="42">D1191</f>
        <v>41741.870000000003</v>
      </c>
    </row>
    <row r="1192" spans="2:5">
      <c r="B1192" s="76">
        <v>45012003</v>
      </c>
      <c r="C1192" s="77" t="s">
        <v>43</v>
      </c>
      <c r="D1192" s="78">
        <v>31685.87</v>
      </c>
      <c r="E1192" s="55">
        <f t="shared" si="42"/>
        <v>31685.87</v>
      </c>
    </row>
    <row r="1193" spans="2:5">
      <c r="B1193" s="76">
        <v>45012004</v>
      </c>
      <c r="C1193" s="77" t="s">
        <v>54</v>
      </c>
      <c r="D1193" s="78">
        <v>45153.02</v>
      </c>
      <c r="E1193" s="55">
        <f t="shared" si="42"/>
        <v>45153.02</v>
      </c>
    </row>
    <row r="1194" spans="2:5">
      <c r="B1194" s="76">
        <v>45012005</v>
      </c>
      <c r="C1194" s="77" t="s">
        <v>495</v>
      </c>
      <c r="D1194" s="78">
        <v>8379.43</v>
      </c>
      <c r="E1194" s="55">
        <f t="shared" si="42"/>
        <v>8379.43</v>
      </c>
    </row>
    <row r="1195" spans="2:5">
      <c r="B1195" s="76">
        <v>45012006</v>
      </c>
      <c r="C1195" s="77" t="s">
        <v>44</v>
      </c>
      <c r="D1195" s="78">
        <v>32180.11</v>
      </c>
      <c r="E1195" s="55">
        <f t="shared" si="42"/>
        <v>32180.11</v>
      </c>
    </row>
    <row r="1196" spans="2:5">
      <c r="B1196" s="76">
        <v>45012100</v>
      </c>
      <c r="C1196" s="77" t="s">
        <v>45</v>
      </c>
      <c r="D1196" s="78">
        <v>112962.21</v>
      </c>
      <c r="E1196" s="55">
        <f t="shared" si="42"/>
        <v>112962.21</v>
      </c>
    </row>
    <row r="1197" spans="2:5">
      <c r="B1197" s="76">
        <v>45012101</v>
      </c>
      <c r="C1197" s="77" t="s">
        <v>46</v>
      </c>
      <c r="D1197" s="78">
        <v>133461.41</v>
      </c>
      <c r="E1197" s="55">
        <f t="shared" si="42"/>
        <v>133461.41</v>
      </c>
    </row>
    <row r="1198" spans="2:5">
      <c r="B1198" s="76">
        <v>45012103</v>
      </c>
      <c r="C1198" s="77" t="s">
        <v>47</v>
      </c>
      <c r="D1198" s="78">
        <v>94844.38</v>
      </c>
      <c r="E1198" s="55">
        <f t="shared" si="42"/>
        <v>94844.38</v>
      </c>
    </row>
    <row r="1199" spans="2:5">
      <c r="B1199" s="76">
        <v>45013000</v>
      </c>
      <c r="C1199" s="77" t="s">
        <v>99</v>
      </c>
      <c r="D1199" s="78">
        <v>404198.47</v>
      </c>
      <c r="E1199" s="55">
        <f t="shared" si="42"/>
        <v>404198.47</v>
      </c>
    </row>
    <row r="1200" spans="2:5">
      <c r="B1200" s="76">
        <v>45013002</v>
      </c>
      <c r="C1200" s="77" t="s">
        <v>100</v>
      </c>
      <c r="D1200" s="78">
        <v>589516.15</v>
      </c>
      <c r="E1200" s="55">
        <f t="shared" si="42"/>
        <v>589516.15</v>
      </c>
    </row>
    <row r="1201" spans="2:5">
      <c r="B1201" s="76">
        <v>45013100</v>
      </c>
      <c r="C1201" s="77" t="s">
        <v>101</v>
      </c>
      <c r="D1201" s="78">
        <v>35277.629999999997</v>
      </c>
      <c r="E1201" s="55">
        <f t="shared" si="42"/>
        <v>35277.629999999997</v>
      </c>
    </row>
    <row r="1202" spans="2:5">
      <c r="B1202" s="76">
        <v>45015000</v>
      </c>
      <c r="C1202" s="77" t="s">
        <v>48</v>
      </c>
      <c r="D1202" s="78">
        <v>14731.36</v>
      </c>
      <c r="E1202" s="55">
        <f>D1202</f>
        <v>14731.36</v>
      </c>
    </row>
    <row r="1203" spans="2:5">
      <c r="B1203" s="76">
        <v>45016000</v>
      </c>
      <c r="C1203" s="77" t="s">
        <v>49</v>
      </c>
      <c r="D1203" s="78">
        <v>590729</v>
      </c>
      <c r="E1203" s="55">
        <f t="shared" si="42"/>
        <v>590729</v>
      </c>
    </row>
    <row r="1204" spans="2:5">
      <c r="B1204" s="77"/>
      <c r="C1204" s="3" t="s">
        <v>23</v>
      </c>
      <c r="D1204" s="79">
        <f>SUM(D1190:D1203)</f>
        <v>2183185.21</v>
      </c>
      <c r="E1204" s="106"/>
    </row>
    <row r="1205" spans="2:5">
      <c r="B1205" s="62"/>
      <c r="C1205" s="63"/>
      <c r="D1205" s="127"/>
      <c r="E1205" s="29"/>
    </row>
    <row r="1206" spans="2:5">
      <c r="B1206" s="47">
        <v>45021600</v>
      </c>
      <c r="C1206" s="53" t="s">
        <v>668</v>
      </c>
      <c r="D1206" s="54">
        <v>3200</v>
      </c>
      <c r="E1206" s="55">
        <f>D1206</f>
        <v>3200</v>
      </c>
    </row>
    <row r="1207" spans="2:5">
      <c r="B1207" s="47">
        <v>45022000</v>
      </c>
      <c r="C1207" s="53" t="s">
        <v>39</v>
      </c>
      <c r="D1207" s="54">
        <v>2000</v>
      </c>
      <c r="E1207" s="55">
        <f>D1207</f>
        <v>2000</v>
      </c>
    </row>
    <row r="1208" spans="2:5">
      <c r="B1208" s="47">
        <v>45022001</v>
      </c>
      <c r="C1208" s="53" t="s">
        <v>55</v>
      </c>
      <c r="D1208" s="54">
        <v>650</v>
      </c>
      <c r="E1208" s="55">
        <f>D1208</f>
        <v>650</v>
      </c>
    </row>
    <row r="1209" spans="2:5">
      <c r="B1209" s="47">
        <v>45022300</v>
      </c>
      <c r="C1209" s="53" t="s">
        <v>69</v>
      </c>
      <c r="D1209" s="54">
        <v>800</v>
      </c>
      <c r="E1209" s="55">
        <f>D1209</f>
        <v>800</v>
      </c>
    </row>
    <row r="1210" spans="2:5">
      <c r="B1210" s="47">
        <v>45022602</v>
      </c>
      <c r="C1210" s="53" t="s">
        <v>165</v>
      </c>
      <c r="D1210" s="54">
        <v>8000</v>
      </c>
      <c r="E1210" s="55">
        <f>D1210</f>
        <v>8000</v>
      </c>
    </row>
    <row r="1211" spans="2:5">
      <c r="B1211" s="71"/>
      <c r="C1211" s="1" t="s">
        <v>23</v>
      </c>
      <c r="D1211" s="75">
        <f>SUM(D1206:D1210)</f>
        <v>14650</v>
      </c>
      <c r="E1211" s="29"/>
    </row>
    <row r="1212" spans="2:5">
      <c r="B1212" s="71"/>
      <c r="C1212" s="1"/>
      <c r="D1212" s="75"/>
      <c r="E1212" s="29"/>
    </row>
    <row r="1213" spans="2:5">
      <c r="B1213" s="93">
        <v>45035200</v>
      </c>
      <c r="C1213" s="94" t="s">
        <v>669</v>
      </c>
      <c r="D1213" s="95">
        <v>1000</v>
      </c>
      <c r="E1213" s="55">
        <f>D1213</f>
        <v>1000</v>
      </c>
    </row>
    <row r="1214" spans="2:5">
      <c r="B1214" s="96"/>
      <c r="C1214" s="34" t="s">
        <v>23</v>
      </c>
      <c r="D1214" s="97">
        <f>SUM(D1213)</f>
        <v>1000</v>
      </c>
      <c r="E1214" s="29"/>
    </row>
    <row r="1215" spans="2:5">
      <c r="B1215" s="71"/>
      <c r="C1215" s="1"/>
      <c r="D1215" s="75"/>
      <c r="E1215" s="29"/>
    </row>
    <row r="1216" spans="2:5">
      <c r="B1216" s="44"/>
      <c r="C1216" s="45" t="s">
        <v>670</v>
      </c>
      <c r="D1216" s="46"/>
      <c r="E1216" s="29"/>
    </row>
    <row r="1217" spans="2:5">
      <c r="B1217" s="71"/>
      <c r="C1217" s="1"/>
      <c r="D1217" s="75"/>
      <c r="E1217" s="29"/>
    </row>
    <row r="1218" spans="2:5">
      <c r="B1218" s="56">
        <v>45241000</v>
      </c>
      <c r="C1218" s="57" t="s">
        <v>671</v>
      </c>
      <c r="D1218" s="133">
        <v>1266901.5900000001</v>
      </c>
      <c r="E1218" s="55">
        <f>D1218</f>
        <v>1266901.5900000001</v>
      </c>
    </row>
    <row r="1219" spans="2:5">
      <c r="B1219" s="59"/>
      <c r="C1219" s="60" t="s">
        <v>23</v>
      </c>
      <c r="D1219" s="61">
        <f>SUM(D1218)</f>
        <v>1266901.5900000001</v>
      </c>
      <c r="E1219" s="29"/>
    </row>
    <row r="1220" spans="2:5">
      <c r="B1220" s="62"/>
      <c r="C1220" s="63"/>
      <c r="D1220" s="75"/>
      <c r="E1220" s="106"/>
    </row>
    <row r="1221" spans="2:5">
      <c r="B1221" s="84">
        <v>45271000</v>
      </c>
      <c r="C1221" s="85" t="s">
        <v>671</v>
      </c>
      <c r="D1221" s="168">
        <v>3851904.57</v>
      </c>
      <c r="E1221" s="55">
        <f>D1221</f>
        <v>3851904.57</v>
      </c>
    </row>
    <row r="1222" spans="2:5">
      <c r="B1222" s="102"/>
      <c r="C1222" s="88" t="s">
        <v>23</v>
      </c>
      <c r="D1222" s="89">
        <f>SUM(D1221)</f>
        <v>3851904.57</v>
      </c>
      <c r="E1222" s="29"/>
    </row>
    <row r="1223" spans="2:5">
      <c r="B1223" s="71"/>
      <c r="C1223" s="71"/>
      <c r="D1223" s="72"/>
      <c r="E1223" s="29"/>
    </row>
    <row r="1224" spans="2:5">
      <c r="B1224" s="44"/>
      <c r="C1224" s="45" t="s">
        <v>672</v>
      </c>
      <c r="D1224" s="46"/>
      <c r="E1224" s="29"/>
    </row>
    <row r="1225" spans="2:5">
      <c r="B1225" s="71"/>
      <c r="C1225" s="71"/>
      <c r="D1225" s="72"/>
      <c r="E1225" s="29"/>
    </row>
    <row r="1226" spans="2:5">
      <c r="B1226" s="47">
        <v>45320300</v>
      </c>
      <c r="C1226" s="53" t="s">
        <v>673</v>
      </c>
      <c r="D1226" s="54">
        <v>12000</v>
      </c>
      <c r="E1226" s="55">
        <f>D1226</f>
        <v>12000</v>
      </c>
    </row>
    <row r="1227" spans="2:5">
      <c r="B1227" s="47">
        <v>45321000</v>
      </c>
      <c r="C1227" s="53" t="s">
        <v>674</v>
      </c>
      <c r="D1227" s="54">
        <v>90000</v>
      </c>
      <c r="E1227" s="55">
        <f t="shared" ref="E1227:E1242" si="43">D1227</f>
        <v>90000</v>
      </c>
    </row>
    <row r="1228" spans="2:5">
      <c r="B1228" s="47">
        <v>45321001</v>
      </c>
      <c r="C1228" s="53" t="s">
        <v>675</v>
      </c>
      <c r="D1228" s="54">
        <v>1300000</v>
      </c>
      <c r="E1228" s="55">
        <f>D1228</f>
        <v>1300000</v>
      </c>
    </row>
    <row r="1229" spans="2:5">
      <c r="B1229" s="47">
        <v>45321003</v>
      </c>
      <c r="C1229" s="53" t="s">
        <v>676</v>
      </c>
      <c r="D1229" s="54">
        <v>1000</v>
      </c>
      <c r="E1229" s="55">
        <f>+D1229</f>
        <v>1000</v>
      </c>
    </row>
    <row r="1230" spans="2:5">
      <c r="B1230" s="47">
        <v>45321300</v>
      </c>
      <c r="C1230" s="53" t="s">
        <v>107</v>
      </c>
      <c r="D1230" s="54">
        <v>4000</v>
      </c>
      <c r="E1230" s="55">
        <f t="shared" si="43"/>
        <v>4000</v>
      </c>
    </row>
    <row r="1231" spans="2:5">
      <c r="B1231" s="47">
        <v>45321400</v>
      </c>
      <c r="C1231" s="53" t="s">
        <v>677</v>
      </c>
      <c r="D1231" s="54">
        <v>12000</v>
      </c>
      <c r="E1231" s="55">
        <f t="shared" si="43"/>
        <v>12000</v>
      </c>
    </row>
    <row r="1232" spans="2:5">
      <c r="B1232" s="47">
        <v>45322002</v>
      </c>
      <c r="C1232" s="53" t="s">
        <v>56</v>
      </c>
      <c r="D1232" s="54">
        <v>2000</v>
      </c>
      <c r="E1232" s="55">
        <f t="shared" si="43"/>
        <v>2000</v>
      </c>
    </row>
    <row r="1233" spans="2:5">
      <c r="B1233" s="47">
        <v>45322100</v>
      </c>
      <c r="C1233" s="53" t="s">
        <v>678</v>
      </c>
      <c r="D1233" s="54">
        <v>150000</v>
      </c>
      <c r="E1233" s="55">
        <f t="shared" si="43"/>
        <v>150000</v>
      </c>
    </row>
    <row r="1234" spans="2:5">
      <c r="B1234" s="47">
        <v>45322101</v>
      </c>
      <c r="C1234" s="53" t="s">
        <v>679</v>
      </c>
      <c r="D1234" s="54">
        <v>20000</v>
      </c>
      <c r="E1234" s="55">
        <f t="shared" si="43"/>
        <v>20000</v>
      </c>
    </row>
    <row r="1235" spans="2:5">
      <c r="B1235" s="47">
        <v>45322103</v>
      </c>
      <c r="C1235" s="53" t="s">
        <v>680</v>
      </c>
      <c r="D1235" s="54">
        <v>45000</v>
      </c>
      <c r="E1235" s="55">
        <f t="shared" si="43"/>
        <v>45000</v>
      </c>
    </row>
    <row r="1236" spans="2:5">
      <c r="B1236" s="47">
        <v>45322104</v>
      </c>
      <c r="C1236" s="53" t="s">
        <v>681</v>
      </c>
      <c r="D1236" s="54">
        <v>7000</v>
      </c>
      <c r="E1236" s="55">
        <f t="shared" si="43"/>
        <v>7000</v>
      </c>
    </row>
    <row r="1237" spans="2:5">
      <c r="B1237" s="47">
        <v>45322111</v>
      </c>
      <c r="C1237" s="53" t="s">
        <v>682</v>
      </c>
      <c r="D1237" s="54">
        <v>21500</v>
      </c>
      <c r="E1237" s="55">
        <f t="shared" si="43"/>
        <v>21500</v>
      </c>
    </row>
    <row r="1238" spans="2:5">
      <c r="B1238" s="47">
        <v>45322502</v>
      </c>
      <c r="C1238" s="53" t="s">
        <v>683</v>
      </c>
      <c r="D1238" s="54">
        <v>4000</v>
      </c>
      <c r="E1238" s="55">
        <f t="shared" si="43"/>
        <v>4000</v>
      </c>
    </row>
    <row r="1239" spans="2:5">
      <c r="B1239" s="47">
        <v>45322610</v>
      </c>
      <c r="C1239" s="53" t="s">
        <v>684</v>
      </c>
      <c r="D1239" s="54">
        <v>9295</v>
      </c>
      <c r="E1239" s="55">
        <f t="shared" si="43"/>
        <v>9295</v>
      </c>
    </row>
    <row r="1240" spans="2:5">
      <c r="B1240" s="47">
        <v>45322702</v>
      </c>
      <c r="C1240" s="53" t="s">
        <v>685</v>
      </c>
      <c r="D1240" s="54">
        <v>500</v>
      </c>
      <c r="E1240" s="55">
        <f t="shared" si="43"/>
        <v>500</v>
      </c>
    </row>
    <row r="1241" spans="2:5">
      <c r="B1241" s="47">
        <v>45322706</v>
      </c>
      <c r="C1241" s="53" t="s">
        <v>60</v>
      </c>
      <c r="D1241" s="54">
        <v>25000</v>
      </c>
      <c r="E1241" s="55">
        <f t="shared" si="43"/>
        <v>25000</v>
      </c>
    </row>
    <row r="1242" spans="2:5">
      <c r="B1242" s="47">
        <v>45322714</v>
      </c>
      <c r="C1242" s="53" t="s">
        <v>686</v>
      </c>
      <c r="D1242" s="54">
        <v>30000</v>
      </c>
      <c r="E1242" s="55">
        <f t="shared" si="43"/>
        <v>30000</v>
      </c>
    </row>
    <row r="1243" spans="2:5">
      <c r="B1243" s="71"/>
      <c r="C1243" s="1" t="s">
        <v>23</v>
      </c>
      <c r="D1243" s="75">
        <f>SUM(D1226:D1242)</f>
        <v>1733295</v>
      </c>
      <c r="E1243" s="29"/>
    </row>
    <row r="1244" spans="2:5">
      <c r="B1244" s="71"/>
      <c r="C1244" s="98"/>
      <c r="D1244" s="167"/>
      <c r="E1244" s="29"/>
    </row>
    <row r="1245" spans="2:5">
      <c r="B1245" s="56">
        <v>45348900</v>
      </c>
      <c r="C1245" s="57" t="s">
        <v>687</v>
      </c>
      <c r="D1245" s="58">
        <v>42750</v>
      </c>
      <c r="E1245" s="55">
        <f>D1245</f>
        <v>42750</v>
      </c>
    </row>
    <row r="1246" spans="2:5">
      <c r="B1246" s="59"/>
      <c r="C1246" s="60" t="s">
        <v>23</v>
      </c>
      <c r="D1246" s="61">
        <f>SUM(D1245)</f>
        <v>42750</v>
      </c>
      <c r="E1246" s="29"/>
    </row>
    <row r="1247" spans="2:5">
      <c r="B1247" s="71"/>
      <c r="C1247" s="98"/>
      <c r="D1247" s="72"/>
      <c r="E1247" s="29"/>
    </row>
    <row r="1248" spans="2:5">
      <c r="B1248" s="65">
        <v>45361000</v>
      </c>
      <c r="C1248" s="66" t="s">
        <v>688</v>
      </c>
      <c r="D1248" s="67">
        <v>2500</v>
      </c>
      <c r="E1248" s="55">
        <f>+D1248</f>
        <v>2500</v>
      </c>
    </row>
    <row r="1249" spans="2:5">
      <c r="B1249" s="65">
        <v>45361100</v>
      </c>
      <c r="C1249" s="66" t="s">
        <v>689</v>
      </c>
      <c r="D1249" s="67">
        <v>750000</v>
      </c>
      <c r="E1249" s="55">
        <f>D1249</f>
        <v>750000</v>
      </c>
    </row>
    <row r="1250" spans="2:5">
      <c r="B1250" s="65">
        <v>45361101</v>
      </c>
      <c r="C1250" s="66" t="s">
        <v>690</v>
      </c>
      <c r="D1250" s="67">
        <v>100000</v>
      </c>
      <c r="E1250" s="55">
        <f>+D1250</f>
        <v>100000</v>
      </c>
    </row>
    <row r="1251" spans="2:5">
      <c r="B1251" s="65">
        <v>45361102</v>
      </c>
      <c r="C1251" s="66" t="s">
        <v>691</v>
      </c>
      <c r="D1251" s="67">
        <v>1000000</v>
      </c>
      <c r="E1251" s="55">
        <f>+D1251</f>
        <v>1000000</v>
      </c>
    </row>
    <row r="1252" spans="2:5">
      <c r="B1252" s="65">
        <v>45361105</v>
      </c>
      <c r="C1252" s="66" t="s">
        <v>692</v>
      </c>
      <c r="D1252" s="67">
        <v>850000</v>
      </c>
      <c r="E1252" s="55">
        <f>+D1252</f>
        <v>850000</v>
      </c>
    </row>
    <row r="1253" spans="2:5">
      <c r="B1253" s="65">
        <v>45361106</v>
      </c>
      <c r="C1253" s="66" t="s">
        <v>693</v>
      </c>
      <c r="D1253" s="67">
        <v>100</v>
      </c>
      <c r="E1253" s="55">
        <f>D1253</f>
        <v>100</v>
      </c>
    </row>
    <row r="1254" spans="2:5">
      <c r="B1254" s="65">
        <v>45362300</v>
      </c>
      <c r="C1254" s="66" t="s">
        <v>694</v>
      </c>
      <c r="D1254" s="67">
        <v>12000</v>
      </c>
      <c r="E1254" s="55">
        <f>+D1254</f>
        <v>12000</v>
      </c>
    </row>
    <row r="1255" spans="2:5">
      <c r="B1255" s="65">
        <v>45362500</v>
      </c>
      <c r="C1255" s="66" t="s">
        <v>695</v>
      </c>
      <c r="D1255" s="67">
        <v>20000</v>
      </c>
      <c r="E1255" s="55">
        <f>D1255</f>
        <v>20000</v>
      </c>
    </row>
    <row r="1256" spans="2:5">
      <c r="B1256" s="65">
        <v>45362600</v>
      </c>
      <c r="C1256" s="66" t="s">
        <v>696</v>
      </c>
      <c r="D1256" s="67">
        <v>2000</v>
      </c>
      <c r="E1256" s="55">
        <f>+D1256</f>
        <v>2000</v>
      </c>
    </row>
    <row r="1257" spans="2:5">
      <c r="B1257" s="65">
        <v>45365000</v>
      </c>
      <c r="C1257" s="66" t="s">
        <v>697</v>
      </c>
      <c r="D1257" s="67">
        <v>40000</v>
      </c>
      <c r="E1257" s="55">
        <f>+D1257</f>
        <v>40000</v>
      </c>
    </row>
    <row r="1258" spans="2:5">
      <c r="B1258" s="68"/>
      <c r="C1258" s="69" t="s">
        <v>23</v>
      </c>
      <c r="D1258" s="70">
        <f>SUM(D1248:D1257)</f>
        <v>2776600</v>
      </c>
      <c r="E1258" s="29"/>
    </row>
    <row r="1259" spans="2:5">
      <c r="B1259" s="71"/>
      <c r="C1259" s="98"/>
      <c r="D1259" s="72"/>
      <c r="E1259" s="29"/>
    </row>
    <row r="1260" spans="2:5">
      <c r="B1260" s="84">
        <v>45376201</v>
      </c>
      <c r="C1260" s="85" t="s">
        <v>698</v>
      </c>
      <c r="D1260" s="86">
        <v>2700000</v>
      </c>
      <c r="E1260" s="55">
        <f>+D1260</f>
        <v>2700000</v>
      </c>
    </row>
    <row r="1261" spans="2:5">
      <c r="B1261" s="84">
        <v>45376202</v>
      </c>
      <c r="C1261" s="85" t="s">
        <v>699</v>
      </c>
      <c r="D1261" s="86">
        <v>263200.71999999997</v>
      </c>
      <c r="E1261" s="55">
        <f>+D1261</f>
        <v>263200.71999999997</v>
      </c>
    </row>
    <row r="1262" spans="2:5">
      <c r="B1262" s="84">
        <v>45376203</v>
      </c>
      <c r="C1262" s="85" t="s">
        <v>700</v>
      </c>
      <c r="D1262" s="86">
        <v>10000</v>
      </c>
      <c r="E1262" s="55">
        <f>+D1262</f>
        <v>10000</v>
      </c>
    </row>
    <row r="1263" spans="2:5">
      <c r="B1263" s="102"/>
      <c r="C1263" s="88" t="s">
        <v>23</v>
      </c>
      <c r="D1263" s="89">
        <f>SUM(D1260:D1262)</f>
        <v>2973200.7199999997</v>
      </c>
      <c r="E1263" s="29"/>
    </row>
    <row r="1264" spans="2:5">
      <c r="B1264" s="71"/>
      <c r="C1264" s="71"/>
      <c r="D1264" s="72"/>
      <c r="E1264" s="100">
        <f>SUM(D1204+D1211+D1214+D1219+D1222+D1243+D1246+D1258+D1263)</f>
        <v>14843487.09</v>
      </c>
    </row>
    <row r="1265" spans="2:5">
      <c r="B1265" s="44"/>
      <c r="C1265" s="45" t="s">
        <v>701</v>
      </c>
      <c r="D1265" s="46"/>
      <c r="E1265" s="29"/>
    </row>
    <row r="1266" spans="2:5">
      <c r="B1266" s="71"/>
      <c r="C1266" s="71"/>
      <c r="D1266" s="72"/>
      <c r="E1266" s="29"/>
    </row>
    <row r="1267" spans="2:5">
      <c r="B1267" s="76">
        <v>49112000</v>
      </c>
      <c r="C1267" s="104" t="s">
        <v>41</v>
      </c>
      <c r="D1267" s="169">
        <v>21578.26</v>
      </c>
      <c r="E1267" s="55">
        <f>+D1267</f>
        <v>21578.26</v>
      </c>
    </row>
    <row r="1268" spans="2:5">
      <c r="B1268" s="76">
        <v>49112006</v>
      </c>
      <c r="C1268" s="104" t="s">
        <v>44</v>
      </c>
      <c r="D1268" s="169">
        <v>1171.5899999999999</v>
      </c>
      <c r="E1268" s="55">
        <f t="shared" ref="E1268:E1273" si="44">+D1268</f>
        <v>1171.5899999999999</v>
      </c>
    </row>
    <row r="1269" spans="2:5">
      <c r="B1269" s="76">
        <v>49112100</v>
      </c>
      <c r="C1269" s="104" t="s">
        <v>45</v>
      </c>
      <c r="D1269" s="169">
        <v>13914.61</v>
      </c>
      <c r="E1269" s="55">
        <f t="shared" si="44"/>
        <v>13914.61</v>
      </c>
    </row>
    <row r="1270" spans="2:5">
      <c r="B1270" s="76">
        <v>49112101</v>
      </c>
      <c r="C1270" s="104" t="s">
        <v>46</v>
      </c>
      <c r="D1270" s="169">
        <v>18634.05</v>
      </c>
      <c r="E1270" s="55">
        <f t="shared" si="44"/>
        <v>18634.05</v>
      </c>
    </row>
    <row r="1271" spans="2:5">
      <c r="B1271" s="76">
        <v>49112103</v>
      </c>
      <c r="C1271" s="104" t="s">
        <v>47</v>
      </c>
      <c r="D1271" s="169">
        <v>11309.63</v>
      </c>
      <c r="E1271" s="55">
        <f t="shared" si="44"/>
        <v>11309.63</v>
      </c>
    </row>
    <row r="1272" spans="2:5">
      <c r="B1272" s="76">
        <v>49115000</v>
      </c>
      <c r="C1272" s="104" t="s">
        <v>48</v>
      </c>
      <c r="D1272" s="169">
        <v>265.31</v>
      </c>
      <c r="E1272" s="55">
        <f t="shared" si="44"/>
        <v>265.31</v>
      </c>
    </row>
    <row r="1273" spans="2:5">
      <c r="B1273" s="76">
        <v>49116000</v>
      </c>
      <c r="C1273" s="104" t="s">
        <v>49</v>
      </c>
      <c r="D1273" s="169">
        <v>6400</v>
      </c>
      <c r="E1273" s="55">
        <f t="shared" si="44"/>
        <v>6400</v>
      </c>
    </row>
    <row r="1274" spans="2:5">
      <c r="B1274" s="76">
        <v>49116200</v>
      </c>
      <c r="C1274" s="104" t="s">
        <v>702</v>
      </c>
      <c r="D1274" s="169">
        <v>6000</v>
      </c>
      <c r="E1274" s="55">
        <f>+D1274</f>
        <v>6000</v>
      </c>
    </row>
    <row r="1275" spans="2:5">
      <c r="B1275" s="77"/>
      <c r="C1275" s="3" t="s">
        <v>23</v>
      </c>
      <c r="D1275" s="99">
        <f>SUM(D1267:D1274)</f>
        <v>79273.45</v>
      </c>
      <c r="E1275" s="29"/>
    </row>
    <row r="1276" spans="2:5">
      <c r="B1276" s="71"/>
      <c r="C1276" s="71"/>
      <c r="D1276" s="72"/>
      <c r="E1276" s="29"/>
    </row>
    <row r="1277" spans="2:5">
      <c r="B1277" s="47">
        <v>49121900</v>
      </c>
      <c r="C1277" s="53" t="s">
        <v>703</v>
      </c>
      <c r="D1277" s="54">
        <v>6000</v>
      </c>
      <c r="E1277" s="55">
        <f>+D1277</f>
        <v>6000</v>
      </c>
    </row>
    <row r="1278" spans="2:5">
      <c r="B1278" s="47">
        <v>49122000</v>
      </c>
      <c r="C1278" s="53" t="s">
        <v>111</v>
      </c>
      <c r="D1278" s="54">
        <v>500</v>
      </c>
      <c r="E1278" s="55">
        <f>+D1278</f>
        <v>500</v>
      </c>
    </row>
    <row r="1279" spans="2:5">
      <c r="B1279" s="47">
        <v>49122606</v>
      </c>
      <c r="C1279" s="53" t="s">
        <v>201</v>
      </c>
      <c r="D1279" s="54">
        <v>6000</v>
      </c>
      <c r="E1279" s="55">
        <f>+D1279</f>
        <v>6000</v>
      </c>
    </row>
    <row r="1280" spans="2:5">
      <c r="B1280" s="47">
        <v>49122706</v>
      </c>
      <c r="C1280" s="53" t="s">
        <v>60</v>
      </c>
      <c r="D1280" s="54">
        <v>10000</v>
      </c>
      <c r="E1280" s="55">
        <f>D1280</f>
        <v>10000</v>
      </c>
    </row>
    <row r="1281" spans="2:5">
      <c r="B1281" s="47">
        <v>49122707</v>
      </c>
      <c r="C1281" s="53" t="s">
        <v>704</v>
      </c>
      <c r="D1281" s="54">
        <v>15000</v>
      </c>
      <c r="E1281" s="55">
        <f>+D1281</f>
        <v>15000</v>
      </c>
    </row>
    <row r="1282" spans="2:5">
      <c r="B1282" s="47">
        <v>49122709</v>
      </c>
      <c r="C1282" s="53" t="s">
        <v>705</v>
      </c>
      <c r="D1282" s="54">
        <v>20000</v>
      </c>
      <c r="E1282" s="55">
        <f>+D1282</f>
        <v>20000</v>
      </c>
    </row>
    <row r="1283" spans="2:5">
      <c r="B1283" s="71"/>
      <c r="C1283" s="1" t="s">
        <v>23</v>
      </c>
      <c r="D1283" s="75">
        <f>SUM(D1277:D1282)</f>
        <v>57500</v>
      </c>
      <c r="E1283" s="29"/>
    </row>
    <row r="1284" spans="2:5">
      <c r="B1284" s="71"/>
      <c r="C1284" s="1"/>
      <c r="D1284" s="75"/>
      <c r="E1284" s="29"/>
    </row>
    <row r="1285" spans="2:5">
      <c r="B1285" s="56">
        <v>49144900</v>
      </c>
      <c r="C1285" s="57" t="s">
        <v>706</v>
      </c>
      <c r="D1285" s="58">
        <v>135000</v>
      </c>
      <c r="E1285" s="55">
        <f>D1285</f>
        <v>135000</v>
      </c>
    </row>
    <row r="1286" spans="2:5">
      <c r="B1286" s="56">
        <v>49148900</v>
      </c>
      <c r="C1286" s="57" t="s">
        <v>707</v>
      </c>
      <c r="D1286" s="58">
        <v>5000</v>
      </c>
      <c r="E1286" s="55">
        <f>+D1286</f>
        <v>5000</v>
      </c>
    </row>
    <row r="1287" spans="2:5">
      <c r="B1287" s="56"/>
      <c r="C1287" s="60" t="s">
        <v>23</v>
      </c>
      <c r="D1287" s="170">
        <f>SUM(D1285:D1286)</f>
        <v>140000</v>
      </c>
      <c r="E1287" s="29"/>
    </row>
    <row r="1288" spans="2:5">
      <c r="B1288" s="71"/>
      <c r="C1288" s="71"/>
      <c r="D1288" s="72"/>
      <c r="E1288" s="29"/>
    </row>
    <row r="1289" spans="2:5">
      <c r="B1289" s="65">
        <v>49162700</v>
      </c>
      <c r="C1289" s="66" t="s">
        <v>708</v>
      </c>
      <c r="D1289" s="118">
        <v>55000</v>
      </c>
      <c r="E1289" s="55">
        <f>+D1289</f>
        <v>55000</v>
      </c>
    </row>
    <row r="1290" spans="2:5">
      <c r="B1290" s="65">
        <v>49162701</v>
      </c>
      <c r="C1290" s="66" t="s">
        <v>709</v>
      </c>
      <c r="D1290" s="118">
        <v>26750</v>
      </c>
      <c r="E1290" s="55">
        <f>+D1290</f>
        <v>26750</v>
      </c>
    </row>
    <row r="1291" spans="2:5">
      <c r="B1291" s="117">
        <v>49162703</v>
      </c>
      <c r="C1291" s="68" t="s">
        <v>710</v>
      </c>
      <c r="D1291" s="118">
        <v>20000</v>
      </c>
      <c r="E1291" s="51">
        <f>+D1291</f>
        <v>20000</v>
      </c>
    </row>
    <row r="1292" spans="2:5">
      <c r="B1292" s="117">
        <v>49162704</v>
      </c>
      <c r="C1292" s="68" t="s">
        <v>711</v>
      </c>
      <c r="D1292" s="118">
        <v>10000</v>
      </c>
      <c r="E1292" s="51">
        <f>+D1292</f>
        <v>10000</v>
      </c>
    </row>
    <row r="1293" spans="2:5">
      <c r="B1293" s="68"/>
      <c r="C1293" s="69" t="s">
        <v>23</v>
      </c>
      <c r="D1293" s="171">
        <f>SUM(D1289:D1292)</f>
        <v>111750</v>
      </c>
      <c r="E1293" s="29"/>
    </row>
    <row r="1294" spans="2:5">
      <c r="B1294" s="29"/>
      <c r="C1294" s="29"/>
      <c r="D1294" s="125"/>
      <c r="E1294" s="100">
        <f>SUM(D1275+D1283+D1287+D1293)</f>
        <v>388523.45</v>
      </c>
    </row>
    <row r="1295" spans="2:5">
      <c r="B1295" s="44"/>
      <c r="C1295" s="45" t="s">
        <v>712</v>
      </c>
      <c r="D1295" s="46"/>
      <c r="E1295" s="29"/>
    </row>
    <row r="1296" spans="2:5">
      <c r="B1296" s="71"/>
      <c r="C1296" s="71"/>
      <c r="D1296" s="72"/>
      <c r="E1296" s="29"/>
    </row>
    <row r="1297" spans="2:5">
      <c r="B1297" s="76">
        <v>91210000</v>
      </c>
      <c r="C1297" s="77" t="s">
        <v>713</v>
      </c>
      <c r="D1297" s="78">
        <v>774744.15</v>
      </c>
      <c r="E1297" s="55">
        <f>D1297</f>
        <v>774744.15</v>
      </c>
    </row>
    <row r="1298" spans="2:5">
      <c r="B1298" s="76">
        <v>91210001</v>
      </c>
      <c r="C1298" s="77" t="s">
        <v>714</v>
      </c>
      <c r="D1298" s="78">
        <v>54900</v>
      </c>
      <c r="E1298" s="55">
        <f>D1298</f>
        <v>54900</v>
      </c>
    </row>
    <row r="1299" spans="2:5">
      <c r="B1299" s="76">
        <v>91211000</v>
      </c>
      <c r="C1299" s="77" t="s">
        <v>715</v>
      </c>
      <c r="D1299" s="78">
        <f>138867.19+17000</f>
        <v>155867.19</v>
      </c>
      <c r="E1299" s="55">
        <f>D1299</f>
        <v>155867.19</v>
      </c>
    </row>
    <row r="1300" spans="2:5">
      <c r="B1300" s="76">
        <v>91211001</v>
      </c>
      <c r="C1300" s="77" t="s">
        <v>716</v>
      </c>
      <c r="D1300" s="78">
        <v>234496.99</v>
      </c>
      <c r="E1300" s="55">
        <f>D1300</f>
        <v>234496.99</v>
      </c>
    </row>
    <row r="1301" spans="2:5">
      <c r="B1301" s="76">
        <v>91216000</v>
      </c>
      <c r="C1301" s="77" t="s">
        <v>49</v>
      </c>
      <c r="D1301" s="78">
        <v>307270.92</v>
      </c>
      <c r="E1301" s="55">
        <f>D1301</f>
        <v>307270.92</v>
      </c>
    </row>
    <row r="1302" spans="2:5">
      <c r="B1302" s="77"/>
      <c r="C1302" s="3" t="s">
        <v>23</v>
      </c>
      <c r="D1302" s="79">
        <f>SUM(D1297:D1301)</f>
        <v>1527279.25</v>
      </c>
      <c r="E1302" s="29"/>
    </row>
    <row r="1303" spans="2:5">
      <c r="B1303" s="71"/>
      <c r="C1303" s="1"/>
      <c r="D1303" s="72"/>
      <c r="E1303" s="29"/>
    </row>
    <row r="1304" spans="2:5">
      <c r="B1304" s="47">
        <v>91222000</v>
      </c>
      <c r="C1304" s="172" t="s">
        <v>162</v>
      </c>
      <c r="D1304" s="54">
        <v>2000</v>
      </c>
      <c r="E1304" s="55">
        <f t="shared" ref="E1304:E1312" si="45">D1304</f>
        <v>2000</v>
      </c>
    </row>
    <row r="1305" spans="2:5">
      <c r="B1305" s="47">
        <v>91222001</v>
      </c>
      <c r="C1305" s="172" t="s">
        <v>163</v>
      </c>
      <c r="D1305" s="54">
        <v>5000</v>
      </c>
      <c r="E1305" s="55">
        <f t="shared" si="45"/>
        <v>5000</v>
      </c>
    </row>
    <row r="1306" spans="2:5">
      <c r="B1306" s="47">
        <v>91222601</v>
      </c>
      <c r="C1306" s="172" t="s">
        <v>717</v>
      </c>
      <c r="D1306" s="54">
        <v>22000</v>
      </c>
      <c r="E1306" s="55">
        <f t="shared" si="45"/>
        <v>22000</v>
      </c>
    </row>
    <row r="1307" spans="2:5">
      <c r="B1307" s="47">
        <v>91222610</v>
      </c>
      <c r="C1307" s="172" t="s">
        <v>718</v>
      </c>
      <c r="D1307" s="54">
        <v>13000</v>
      </c>
      <c r="E1307" s="55">
        <f t="shared" si="45"/>
        <v>13000</v>
      </c>
    </row>
    <row r="1308" spans="2:5">
      <c r="B1308" s="47">
        <v>91222611</v>
      </c>
      <c r="C1308" s="172" t="s">
        <v>719</v>
      </c>
      <c r="D1308" s="54">
        <v>26000</v>
      </c>
      <c r="E1308" s="55">
        <f t="shared" si="45"/>
        <v>26000</v>
      </c>
    </row>
    <row r="1309" spans="2:5">
      <c r="B1309" s="47">
        <v>91222613</v>
      </c>
      <c r="C1309" s="172" t="s">
        <v>720</v>
      </c>
      <c r="D1309" s="54">
        <v>500</v>
      </c>
      <c r="E1309" s="55">
        <f t="shared" si="45"/>
        <v>500</v>
      </c>
    </row>
    <row r="1310" spans="2:5">
      <c r="B1310" s="47">
        <v>91222615</v>
      </c>
      <c r="C1310" s="172" t="s">
        <v>721</v>
      </c>
      <c r="D1310" s="54">
        <v>2000</v>
      </c>
      <c r="E1310" s="55">
        <f t="shared" si="45"/>
        <v>2000</v>
      </c>
    </row>
    <row r="1311" spans="2:5">
      <c r="B1311" s="173">
        <v>91222616</v>
      </c>
      <c r="C1311" s="172" t="s">
        <v>722</v>
      </c>
      <c r="D1311" s="54">
        <v>2000</v>
      </c>
      <c r="E1311" s="55">
        <f t="shared" si="45"/>
        <v>2000</v>
      </c>
    </row>
    <row r="1312" spans="2:5">
      <c r="B1312" s="173">
        <v>91222706</v>
      </c>
      <c r="C1312" s="172" t="s">
        <v>60</v>
      </c>
      <c r="D1312" s="54">
        <v>7000</v>
      </c>
      <c r="E1312" s="55">
        <f t="shared" si="45"/>
        <v>7000</v>
      </c>
    </row>
    <row r="1313" spans="2:5">
      <c r="B1313" s="47">
        <v>91223000</v>
      </c>
      <c r="C1313" s="172" t="s">
        <v>723</v>
      </c>
      <c r="D1313" s="54">
        <v>15000</v>
      </c>
      <c r="E1313" s="55">
        <f>D1313</f>
        <v>15000</v>
      </c>
    </row>
    <row r="1314" spans="2:5">
      <c r="B1314" s="47">
        <v>91223100</v>
      </c>
      <c r="C1314" s="174" t="s">
        <v>724</v>
      </c>
      <c r="D1314" s="54">
        <v>19800</v>
      </c>
      <c r="E1314" s="55">
        <f>D1314</f>
        <v>19800</v>
      </c>
    </row>
    <row r="1315" spans="2:5">
      <c r="B1315" s="47">
        <v>91223300</v>
      </c>
      <c r="C1315" s="174" t="s">
        <v>725</v>
      </c>
      <c r="D1315" s="54">
        <v>10200</v>
      </c>
      <c r="E1315" s="55">
        <f>D1315</f>
        <v>10200</v>
      </c>
    </row>
    <row r="1316" spans="2:5">
      <c r="B1316" s="71"/>
      <c r="C1316" s="1" t="s">
        <v>23</v>
      </c>
      <c r="D1316" s="52">
        <f>SUM(D1304:D1315)</f>
        <v>124500</v>
      </c>
      <c r="E1316" s="29"/>
    </row>
    <row r="1317" spans="2:5">
      <c r="B1317" s="71"/>
      <c r="C1317" s="98"/>
      <c r="D1317" s="72"/>
      <c r="E1317" s="29"/>
    </row>
    <row r="1318" spans="2:5">
      <c r="B1318" s="56">
        <v>91248900</v>
      </c>
      <c r="C1318" s="57" t="s">
        <v>726</v>
      </c>
      <c r="D1318" s="58">
        <v>237054</v>
      </c>
      <c r="E1318" s="55">
        <f>D1318</f>
        <v>237054</v>
      </c>
    </row>
    <row r="1319" spans="2:5">
      <c r="B1319" s="56">
        <v>91248901</v>
      </c>
      <c r="C1319" s="57" t="s">
        <v>727</v>
      </c>
      <c r="D1319" s="58">
        <v>1244</v>
      </c>
      <c r="E1319" s="55">
        <f>D1319</f>
        <v>1244</v>
      </c>
    </row>
    <row r="1320" spans="2:5">
      <c r="B1320" s="56"/>
      <c r="C1320" s="60" t="s">
        <v>23</v>
      </c>
      <c r="D1320" s="170">
        <f>SUM(D1318:D1319)</f>
        <v>238298</v>
      </c>
      <c r="E1320" s="29"/>
    </row>
    <row r="1321" spans="2:5">
      <c r="B1321" s="80"/>
      <c r="C1321" s="63"/>
      <c r="D1321" s="54"/>
      <c r="E1321" s="29"/>
    </row>
    <row r="1322" spans="2:5">
      <c r="B1322" s="44"/>
      <c r="C1322" s="45" t="s">
        <v>728</v>
      </c>
      <c r="D1322" s="46"/>
      <c r="E1322" s="29"/>
    </row>
    <row r="1323" spans="2:5">
      <c r="B1323" s="80"/>
      <c r="C1323" s="63"/>
      <c r="D1323" s="54"/>
      <c r="E1323" s="29"/>
    </row>
    <row r="1324" spans="2:5">
      <c r="B1324" s="76">
        <v>92012000</v>
      </c>
      <c r="C1324" s="82" t="s">
        <v>729</v>
      </c>
      <c r="D1324" s="78">
        <v>119364.6</v>
      </c>
      <c r="E1324" s="55">
        <f t="shared" ref="E1324:E1336" si="46">D1324</f>
        <v>119364.6</v>
      </c>
    </row>
    <row r="1325" spans="2:5">
      <c r="B1325" s="76">
        <v>92012003</v>
      </c>
      <c r="C1325" s="82" t="s">
        <v>43</v>
      </c>
      <c r="D1325" s="78">
        <v>10603.82</v>
      </c>
      <c r="E1325" s="55">
        <f>+D1325</f>
        <v>10603.82</v>
      </c>
    </row>
    <row r="1326" spans="2:5">
      <c r="B1326" s="76">
        <v>92012004</v>
      </c>
      <c r="C1326" s="82" t="s">
        <v>730</v>
      </c>
      <c r="D1326" s="78">
        <v>87447.039999999994</v>
      </c>
      <c r="E1326" s="55">
        <f t="shared" si="46"/>
        <v>87447.039999999994</v>
      </c>
    </row>
    <row r="1327" spans="2:5">
      <c r="B1327" s="76">
        <v>92012005</v>
      </c>
      <c r="C1327" s="82" t="s">
        <v>731</v>
      </c>
      <c r="D1327" s="78">
        <v>56472.03</v>
      </c>
      <c r="E1327" s="55">
        <f t="shared" si="46"/>
        <v>56472.03</v>
      </c>
    </row>
    <row r="1328" spans="2:5">
      <c r="B1328" s="76">
        <v>92012006</v>
      </c>
      <c r="C1328" s="82" t="s">
        <v>44</v>
      </c>
      <c r="D1328" s="78">
        <v>53614.25</v>
      </c>
      <c r="E1328" s="55">
        <f t="shared" si="46"/>
        <v>53614.25</v>
      </c>
    </row>
    <row r="1329" spans="2:5">
      <c r="B1329" s="76">
        <v>92012100</v>
      </c>
      <c r="C1329" s="82" t="s">
        <v>732</v>
      </c>
      <c r="D1329" s="78">
        <v>192038.67</v>
      </c>
      <c r="E1329" s="55">
        <f t="shared" si="46"/>
        <v>192038.67</v>
      </c>
    </row>
    <row r="1330" spans="2:5">
      <c r="B1330" s="76">
        <v>92012101</v>
      </c>
      <c r="C1330" s="82" t="s">
        <v>46</v>
      </c>
      <c r="D1330" s="78">
        <v>235223.17</v>
      </c>
      <c r="E1330" s="55">
        <f t="shared" si="46"/>
        <v>235223.17</v>
      </c>
    </row>
    <row r="1331" spans="2:5">
      <c r="B1331" s="76">
        <v>92012103</v>
      </c>
      <c r="C1331" s="82" t="s">
        <v>733</v>
      </c>
      <c r="D1331" s="78">
        <v>153601.44</v>
      </c>
      <c r="E1331" s="55">
        <f t="shared" si="46"/>
        <v>153601.44</v>
      </c>
    </row>
    <row r="1332" spans="2:5">
      <c r="B1332" s="76">
        <v>92013000</v>
      </c>
      <c r="C1332" s="82" t="s">
        <v>734</v>
      </c>
      <c r="D1332" s="78">
        <v>107647.73</v>
      </c>
      <c r="E1332" s="55">
        <f t="shared" si="46"/>
        <v>107647.73</v>
      </c>
    </row>
    <row r="1333" spans="2:5">
      <c r="B1333" s="76">
        <v>92013002</v>
      </c>
      <c r="C1333" s="82" t="s">
        <v>735</v>
      </c>
      <c r="D1333" s="78">
        <v>152430.26</v>
      </c>
      <c r="E1333" s="55">
        <f t="shared" si="46"/>
        <v>152430.26</v>
      </c>
    </row>
    <row r="1334" spans="2:5">
      <c r="B1334" s="76">
        <v>92014300</v>
      </c>
      <c r="C1334" s="82" t="s">
        <v>736</v>
      </c>
      <c r="D1334" s="78">
        <v>55000</v>
      </c>
      <c r="E1334" s="55">
        <f t="shared" si="46"/>
        <v>55000</v>
      </c>
    </row>
    <row r="1335" spans="2:5">
      <c r="B1335" s="76">
        <v>92015000</v>
      </c>
      <c r="C1335" s="82" t="s">
        <v>249</v>
      </c>
      <c r="D1335" s="78">
        <v>6835.72</v>
      </c>
      <c r="E1335" s="55">
        <f t="shared" si="46"/>
        <v>6835.72</v>
      </c>
    </row>
    <row r="1336" spans="2:5">
      <c r="B1336" s="76">
        <v>92016000</v>
      </c>
      <c r="C1336" s="82" t="s">
        <v>737</v>
      </c>
      <c r="D1336" s="78">
        <v>298683.21999999997</v>
      </c>
      <c r="E1336" s="55">
        <f t="shared" si="46"/>
        <v>298683.21999999997</v>
      </c>
    </row>
    <row r="1337" spans="2:5">
      <c r="B1337" s="77"/>
      <c r="C1337" s="3" t="s">
        <v>23</v>
      </c>
      <c r="D1337" s="79">
        <f>SUM(D1324:D1336)</f>
        <v>1528961.95</v>
      </c>
      <c r="E1337" s="29"/>
    </row>
    <row r="1338" spans="2:5">
      <c r="B1338" s="71"/>
      <c r="C1338" s="1"/>
      <c r="D1338" s="72"/>
      <c r="E1338" s="29"/>
    </row>
    <row r="1339" spans="2:5">
      <c r="B1339" s="47">
        <v>92020300</v>
      </c>
      <c r="C1339" s="110" t="s">
        <v>738</v>
      </c>
      <c r="D1339" s="54">
        <v>90000</v>
      </c>
      <c r="E1339" s="55">
        <f>+D1339</f>
        <v>90000</v>
      </c>
    </row>
    <row r="1340" spans="2:5">
      <c r="B1340" s="47">
        <v>92022000</v>
      </c>
      <c r="C1340" s="110" t="s">
        <v>739</v>
      </c>
      <c r="D1340" s="54">
        <v>2000</v>
      </c>
      <c r="E1340" s="55">
        <f>D1340</f>
        <v>2000</v>
      </c>
    </row>
    <row r="1341" spans="2:5">
      <c r="B1341" s="47">
        <v>92022001</v>
      </c>
      <c r="C1341" s="110" t="s">
        <v>163</v>
      </c>
      <c r="D1341" s="54">
        <v>3000</v>
      </c>
      <c r="E1341" s="55">
        <f>D1341</f>
        <v>3000</v>
      </c>
    </row>
    <row r="1342" spans="2:5">
      <c r="B1342" s="47">
        <v>92022002</v>
      </c>
      <c r="C1342" s="110" t="s">
        <v>431</v>
      </c>
      <c r="D1342" s="54">
        <v>3000</v>
      </c>
      <c r="E1342" s="55">
        <f>+D1342</f>
        <v>3000</v>
      </c>
    </row>
    <row r="1343" spans="2:5">
      <c r="B1343" s="47">
        <v>92022003</v>
      </c>
      <c r="C1343" s="110" t="s">
        <v>740</v>
      </c>
      <c r="D1343" s="54">
        <v>3967.05</v>
      </c>
      <c r="E1343" s="55">
        <f>D1343</f>
        <v>3967.05</v>
      </c>
    </row>
    <row r="1344" spans="2:5">
      <c r="B1344" s="47">
        <v>92022004</v>
      </c>
      <c r="C1344" s="110" t="s">
        <v>741</v>
      </c>
      <c r="D1344" s="54">
        <v>3000</v>
      </c>
      <c r="E1344" s="55">
        <f>+D1344</f>
        <v>3000</v>
      </c>
    </row>
    <row r="1345" spans="2:5">
      <c r="B1345" s="47">
        <v>92022104</v>
      </c>
      <c r="C1345" s="110" t="s">
        <v>115</v>
      </c>
      <c r="D1345" s="54">
        <v>4000</v>
      </c>
      <c r="E1345" s="55">
        <f t="shared" ref="E1345:E1354" si="47">D1345</f>
        <v>4000</v>
      </c>
    </row>
    <row r="1346" spans="2:5">
      <c r="B1346" s="47">
        <v>92022199</v>
      </c>
      <c r="C1346" s="110" t="s">
        <v>742</v>
      </c>
      <c r="D1346" s="54">
        <v>2000</v>
      </c>
      <c r="E1346" s="55">
        <f t="shared" si="47"/>
        <v>2000</v>
      </c>
    </row>
    <row r="1347" spans="2:5">
      <c r="B1347" s="47">
        <v>92022201</v>
      </c>
      <c r="C1347" s="110" t="s">
        <v>743</v>
      </c>
      <c r="D1347" s="54">
        <v>49500</v>
      </c>
      <c r="E1347" s="55">
        <f t="shared" si="47"/>
        <v>49500</v>
      </c>
    </row>
    <row r="1348" spans="2:5">
      <c r="B1348" s="47">
        <v>92022300</v>
      </c>
      <c r="C1348" s="110" t="s">
        <v>744</v>
      </c>
      <c r="D1348" s="54">
        <v>2000</v>
      </c>
      <c r="E1348" s="55">
        <f t="shared" si="47"/>
        <v>2000</v>
      </c>
    </row>
    <row r="1349" spans="2:5">
      <c r="B1349" s="47">
        <v>92022502</v>
      </c>
      <c r="C1349" s="110" t="s">
        <v>745</v>
      </c>
      <c r="D1349" s="54">
        <v>1000</v>
      </c>
      <c r="E1349" s="55">
        <f>+D1349</f>
        <v>1000</v>
      </c>
    </row>
    <row r="1350" spans="2:5">
      <c r="B1350" s="47">
        <v>92022602</v>
      </c>
      <c r="C1350" s="110" t="s">
        <v>746</v>
      </c>
      <c r="D1350" s="54">
        <v>9000</v>
      </c>
      <c r="E1350" s="55">
        <f t="shared" si="47"/>
        <v>9000</v>
      </c>
    </row>
    <row r="1351" spans="2:5">
      <c r="B1351" s="47">
        <v>92022603</v>
      </c>
      <c r="C1351" s="110" t="s">
        <v>252</v>
      </c>
      <c r="D1351" s="54">
        <v>4000</v>
      </c>
      <c r="E1351" s="55">
        <f t="shared" si="47"/>
        <v>4000</v>
      </c>
    </row>
    <row r="1352" spans="2:5">
      <c r="B1352" s="47">
        <v>92022604</v>
      </c>
      <c r="C1352" s="110" t="s">
        <v>747</v>
      </c>
      <c r="D1352" s="54">
        <v>35000</v>
      </c>
      <c r="E1352" s="55">
        <f t="shared" si="47"/>
        <v>35000</v>
      </c>
    </row>
    <row r="1353" spans="2:5">
      <c r="B1353" s="47">
        <v>92022610</v>
      </c>
      <c r="C1353" s="110" t="s">
        <v>748</v>
      </c>
      <c r="D1353" s="54">
        <v>4500</v>
      </c>
      <c r="E1353" s="55">
        <f t="shared" si="47"/>
        <v>4500</v>
      </c>
    </row>
    <row r="1354" spans="2:5">
      <c r="B1354" s="47">
        <v>92022611</v>
      </c>
      <c r="C1354" s="110" t="s">
        <v>749</v>
      </c>
      <c r="D1354" s="54">
        <v>1950</v>
      </c>
      <c r="E1354" s="55">
        <f t="shared" si="47"/>
        <v>1950</v>
      </c>
    </row>
    <row r="1355" spans="2:5">
      <c r="B1355" s="47">
        <v>92022998</v>
      </c>
      <c r="C1355" s="110" t="s">
        <v>750</v>
      </c>
      <c r="D1355" s="54">
        <v>4000</v>
      </c>
      <c r="E1355" s="55">
        <f>+D1355</f>
        <v>4000</v>
      </c>
    </row>
    <row r="1356" spans="2:5">
      <c r="B1356" s="80">
        <v>92022699</v>
      </c>
      <c r="C1356" s="175" t="s">
        <v>21</v>
      </c>
      <c r="D1356" s="127">
        <v>1000</v>
      </c>
      <c r="E1356" s="51">
        <f>+D1356</f>
        <v>1000</v>
      </c>
    </row>
    <row r="1357" spans="2:5">
      <c r="B1357" s="47">
        <v>92022706</v>
      </c>
      <c r="C1357" s="110" t="s">
        <v>60</v>
      </c>
      <c r="D1357" s="54">
        <v>6982.5</v>
      </c>
      <c r="E1357" s="55">
        <f>D1357</f>
        <v>6982.5</v>
      </c>
    </row>
    <row r="1358" spans="2:5">
      <c r="B1358" s="47">
        <v>92022707</v>
      </c>
      <c r="C1358" s="110" t="s">
        <v>751</v>
      </c>
      <c r="D1358" s="54">
        <v>18000</v>
      </c>
      <c r="E1358" s="55">
        <f>+D1358</f>
        <v>18000</v>
      </c>
    </row>
    <row r="1359" spans="2:5">
      <c r="B1359" s="47">
        <v>92023020</v>
      </c>
      <c r="C1359" s="110" t="s">
        <v>752</v>
      </c>
      <c r="D1359" s="54">
        <v>1000</v>
      </c>
      <c r="E1359" s="55">
        <f>D1359</f>
        <v>1000</v>
      </c>
    </row>
    <row r="1360" spans="2:5">
      <c r="B1360" s="47">
        <v>92023120</v>
      </c>
      <c r="C1360" s="110" t="s">
        <v>753</v>
      </c>
      <c r="D1360" s="54">
        <v>11000</v>
      </c>
      <c r="E1360" s="55">
        <f>D1360</f>
        <v>11000</v>
      </c>
    </row>
    <row r="1361" spans="2:5">
      <c r="B1361" s="74"/>
      <c r="C1361" s="1" t="s">
        <v>23</v>
      </c>
      <c r="D1361" s="52">
        <f>SUM(D1339:D1360)</f>
        <v>259899.55</v>
      </c>
      <c r="E1361" s="29"/>
    </row>
    <row r="1362" spans="2:5">
      <c r="B1362" s="71"/>
      <c r="C1362" s="98"/>
      <c r="D1362" s="167"/>
      <c r="E1362" s="29"/>
    </row>
    <row r="1363" spans="2:5">
      <c r="B1363" s="56">
        <v>92048000</v>
      </c>
      <c r="C1363" s="57" t="s">
        <v>754</v>
      </c>
      <c r="D1363" s="58">
        <v>4631.25</v>
      </c>
      <c r="E1363" s="55">
        <f>+D1363</f>
        <v>4631.25</v>
      </c>
    </row>
    <row r="1364" spans="2:5">
      <c r="B1364" s="59"/>
      <c r="C1364" s="60" t="s">
        <v>23</v>
      </c>
      <c r="D1364" s="61">
        <f>SUM(D1363)</f>
        <v>4631.25</v>
      </c>
      <c r="E1364" s="29"/>
    </row>
    <row r="1365" spans="2:5">
      <c r="B1365" s="71"/>
      <c r="C1365" s="98"/>
      <c r="D1365" s="167"/>
      <c r="E1365" s="29"/>
    </row>
    <row r="1366" spans="2:5">
      <c r="B1366" s="176">
        <v>92050000</v>
      </c>
      <c r="C1366" s="177" t="s">
        <v>755</v>
      </c>
      <c r="D1366" s="178">
        <v>430000</v>
      </c>
      <c r="E1366" s="55">
        <f>+D1366</f>
        <v>430000</v>
      </c>
    </row>
    <row r="1367" spans="2:5">
      <c r="B1367" s="179"/>
      <c r="C1367" s="180" t="s">
        <v>23</v>
      </c>
      <c r="D1367" s="181">
        <f>SUM(D1366)</f>
        <v>430000</v>
      </c>
      <c r="E1367" s="29"/>
    </row>
    <row r="1368" spans="2:5">
      <c r="B1368" s="71"/>
      <c r="C1368" s="98"/>
      <c r="D1368" s="167"/>
      <c r="E1368" s="29"/>
    </row>
    <row r="1369" spans="2:5">
      <c r="B1369" s="65">
        <v>92062500</v>
      </c>
      <c r="C1369" s="66" t="s">
        <v>422</v>
      </c>
      <c r="D1369" s="67">
        <v>1337</v>
      </c>
      <c r="E1369" s="55">
        <f>D1369</f>
        <v>1337</v>
      </c>
    </row>
    <row r="1370" spans="2:5">
      <c r="B1370" s="65">
        <v>92062700</v>
      </c>
      <c r="C1370" s="66" t="s">
        <v>756</v>
      </c>
      <c r="D1370" s="67">
        <v>1000</v>
      </c>
      <c r="E1370" s="55">
        <f>+D1370</f>
        <v>1000</v>
      </c>
    </row>
    <row r="1371" spans="2:5">
      <c r="B1371" s="68"/>
      <c r="C1371" s="69" t="s">
        <v>23</v>
      </c>
      <c r="D1371" s="70">
        <f>SUM(D1369:D1370)</f>
        <v>2337</v>
      </c>
      <c r="E1371" s="29"/>
    </row>
    <row r="1372" spans="2:5">
      <c r="B1372" s="71"/>
      <c r="C1372" s="98"/>
      <c r="D1372" s="167"/>
      <c r="E1372" s="29"/>
    </row>
    <row r="1373" spans="2:5">
      <c r="B1373" s="182">
        <v>92083000</v>
      </c>
      <c r="C1373" s="183" t="s">
        <v>757</v>
      </c>
      <c r="D1373" s="184">
        <v>240000</v>
      </c>
      <c r="E1373" s="55">
        <f>D1373</f>
        <v>240000</v>
      </c>
    </row>
    <row r="1374" spans="2:5">
      <c r="B1374" s="182">
        <v>92083100</v>
      </c>
      <c r="C1374" s="183" t="s">
        <v>758</v>
      </c>
      <c r="D1374" s="184">
        <v>60000</v>
      </c>
      <c r="E1374" s="55">
        <f>D1374</f>
        <v>60000</v>
      </c>
    </row>
    <row r="1375" spans="2:5">
      <c r="B1375" s="182">
        <v>92083101</v>
      </c>
      <c r="C1375" s="183" t="s">
        <v>759</v>
      </c>
      <c r="D1375" s="184">
        <v>18000</v>
      </c>
      <c r="E1375" s="55">
        <f>D1375</f>
        <v>18000</v>
      </c>
    </row>
    <row r="1376" spans="2:5">
      <c r="B1376" s="185"/>
      <c r="C1376" s="186" t="s">
        <v>23</v>
      </c>
      <c r="D1376" s="187">
        <f>SUM(D1373:D1375)</f>
        <v>318000</v>
      </c>
      <c r="E1376" s="29"/>
    </row>
    <row r="1377" spans="2:5">
      <c r="B1377" s="71"/>
      <c r="C1377" s="1"/>
      <c r="D1377" s="72"/>
      <c r="E1377" s="29"/>
    </row>
    <row r="1378" spans="2:5">
      <c r="B1378" s="44"/>
      <c r="C1378" s="45" t="s">
        <v>760</v>
      </c>
      <c r="D1378" s="46"/>
      <c r="E1378" s="29"/>
    </row>
    <row r="1379" spans="2:5">
      <c r="B1379" s="71"/>
      <c r="C1379" s="1"/>
      <c r="D1379" s="72"/>
      <c r="E1379" s="29"/>
    </row>
    <row r="1380" spans="2:5">
      <c r="B1380" s="76">
        <v>92112000</v>
      </c>
      <c r="C1380" s="77" t="s">
        <v>41</v>
      </c>
      <c r="D1380" s="78">
        <v>32187.83</v>
      </c>
      <c r="E1380" s="55">
        <f t="shared" ref="E1380:E1391" si="48">D1380</f>
        <v>32187.83</v>
      </c>
    </row>
    <row r="1381" spans="2:5">
      <c r="B1381" s="76">
        <v>92112003</v>
      </c>
      <c r="C1381" s="77" t="s">
        <v>43</v>
      </c>
      <c r="D1381" s="78">
        <v>10620.86</v>
      </c>
      <c r="E1381" s="55">
        <f t="shared" si="48"/>
        <v>10620.86</v>
      </c>
    </row>
    <row r="1382" spans="2:5">
      <c r="B1382" s="76">
        <v>92112004</v>
      </c>
      <c r="C1382" s="77" t="s">
        <v>54</v>
      </c>
      <c r="D1382" s="78">
        <v>27031.23</v>
      </c>
      <c r="E1382" s="55">
        <f t="shared" si="48"/>
        <v>27031.23</v>
      </c>
    </row>
    <row r="1383" spans="2:5">
      <c r="B1383" s="76">
        <v>92112006</v>
      </c>
      <c r="C1383" s="77" t="s">
        <v>44</v>
      </c>
      <c r="D1383" s="78">
        <v>10286.69</v>
      </c>
      <c r="E1383" s="55">
        <f t="shared" si="48"/>
        <v>10286.69</v>
      </c>
    </row>
    <row r="1384" spans="2:5">
      <c r="B1384" s="76">
        <v>92112100</v>
      </c>
      <c r="C1384" s="77" t="s">
        <v>45</v>
      </c>
      <c r="D1384" s="78">
        <v>45565.87</v>
      </c>
      <c r="E1384" s="55">
        <f t="shared" si="48"/>
        <v>45565.87</v>
      </c>
    </row>
    <row r="1385" spans="2:5">
      <c r="B1385" s="76">
        <v>92112101</v>
      </c>
      <c r="C1385" s="77" t="s">
        <v>46</v>
      </c>
      <c r="D1385" s="78">
        <v>53153.1</v>
      </c>
      <c r="E1385" s="55">
        <f t="shared" si="48"/>
        <v>53153.1</v>
      </c>
    </row>
    <row r="1386" spans="2:5">
      <c r="B1386" s="76">
        <v>92112103</v>
      </c>
      <c r="C1386" s="77" t="s">
        <v>47</v>
      </c>
      <c r="D1386" s="78">
        <v>36655.879999999997</v>
      </c>
      <c r="E1386" s="55">
        <f t="shared" si="48"/>
        <v>36655.879999999997</v>
      </c>
    </row>
    <row r="1387" spans="2:5">
      <c r="B1387" s="76">
        <v>92113000</v>
      </c>
      <c r="C1387" s="77" t="s">
        <v>99</v>
      </c>
      <c r="D1387" s="78">
        <v>12193.48</v>
      </c>
      <c r="E1387" s="55">
        <f t="shared" si="48"/>
        <v>12193.48</v>
      </c>
    </row>
    <row r="1388" spans="2:5">
      <c r="B1388" s="76">
        <v>92113002</v>
      </c>
      <c r="C1388" s="77" t="s">
        <v>159</v>
      </c>
      <c r="D1388" s="78">
        <v>19196.2</v>
      </c>
      <c r="E1388" s="55">
        <f t="shared" si="48"/>
        <v>19196.2</v>
      </c>
    </row>
    <row r="1389" spans="2:5">
      <c r="B1389" s="76">
        <v>92113100</v>
      </c>
      <c r="C1389" s="77" t="s">
        <v>101</v>
      </c>
      <c r="D1389" s="78">
        <v>519.44000000000005</v>
      </c>
      <c r="E1389" s="55">
        <f t="shared" si="48"/>
        <v>519.44000000000005</v>
      </c>
    </row>
    <row r="1390" spans="2:5">
      <c r="B1390" s="76">
        <v>92115000</v>
      </c>
      <c r="C1390" s="77" t="s">
        <v>48</v>
      </c>
      <c r="D1390" s="78">
        <v>10858.24</v>
      </c>
      <c r="E1390" s="55">
        <f t="shared" si="48"/>
        <v>10858.24</v>
      </c>
    </row>
    <row r="1391" spans="2:5">
      <c r="B1391" s="76">
        <v>92116000</v>
      </c>
      <c r="C1391" s="77" t="s">
        <v>49</v>
      </c>
      <c r="D1391" s="78">
        <v>44002.52</v>
      </c>
      <c r="E1391" s="55">
        <f t="shared" si="48"/>
        <v>44002.52</v>
      </c>
    </row>
    <row r="1392" spans="2:5">
      <c r="B1392" s="77"/>
      <c r="C1392" s="3" t="s">
        <v>23</v>
      </c>
      <c r="D1392" s="79">
        <f>SUM(D1380:D1391)</f>
        <v>302271.34000000003</v>
      </c>
      <c r="E1392" s="29"/>
    </row>
    <row r="1393" spans="2:5">
      <c r="B1393" s="62"/>
      <c r="C1393" s="63"/>
      <c r="D1393" s="188"/>
      <c r="E1393" s="29"/>
    </row>
    <row r="1394" spans="2:5">
      <c r="B1394" s="47">
        <v>92120200</v>
      </c>
      <c r="C1394" s="53" t="s">
        <v>761</v>
      </c>
      <c r="D1394" s="54">
        <v>20000</v>
      </c>
      <c r="E1394" s="55">
        <f t="shared" ref="E1394:E1400" si="49">D1394</f>
        <v>20000</v>
      </c>
    </row>
    <row r="1395" spans="2:5">
      <c r="B1395" s="47">
        <v>92122104</v>
      </c>
      <c r="C1395" s="53" t="s">
        <v>762</v>
      </c>
      <c r="D1395" s="54">
        <v>1800</v>
      </c>
      <c r="E1395" s="55">
        <f t="shared" si="49"/>
        <v>1800</v>
      </c>
    </row>
    <row r="1396" spans="2:5">
      <c r="B1396" s="47">
        <v>92122200</v>
      </c>
      <c r="C1396" s="53" t="s">
        <v>763</v>
      </c>
      <c r="D1396" s="54">
        <v>181000</v>
      </c>
      <c r="E1396" s="55">
        <f t="shared" si="49"/>
        <v>181000</v>
      </c>
    </row>
    <row r="1397" spans="2:5">
      <c r="B1397" s="47">
        <v>92122400</v>
      </c>
      <c r="C1397" s="110" t="s">
        <v>764</v>
      </c>
      <c r="D1397" s="54">
        <v>160000</v>
      </c>
      <c r="E1397" s="55">
        <f t="shared" si="49"/>
        <v>160000</v>
      </c>
    </row>
    <row r="1398" spans="2:5">
      <c r="B1398" s="47">
        <v>92122502</v>
      </c>
      <c r="C1398" s="53" t="s">
        <v>765</v>
      </c>
      <c r="D1398" s="54">
        <v>100000</v>
      </c>
      <c r="E1398" s="55">
        <f t="shared" si="49"/>
        <v>100000</v>
      </c>
    </row>
    <row r="1399" spans="2:5">
      <c r="B1399" s="47">
        <v>92122602</v>
      </c>
      <c r="C1399" s="110" t="s">
        <v>746</v>
      </c>
      <c r="D1399" s="54">
        <v>50000</v>
      </c>
      <c r="E1399" s="55">
        <f t="shared" si="49"/>
        <v>50000</v>
      </c>
    </row>
    <row r="1400" spans="2:5">
      <c r="B1400" s="47">
        <v>92122603</v>
      </c>
      <c r="C1400" s="110" t="s">
        <v>252</v>
      </c>
      <c r="D1400" s="54">
        <v>500</v>
      </c>
      <c r="E1400" s="55">
        <f t="shared" si="49"/>
        <v>500</v>
      </c>
    </row>
    <row r="1401" spans="2:5">
      <c r="B1401" s="47">
        <v>92122700</v>
      </c>
      <c r="C1401" s="53" t="s">
        <v>766</v>
      </c>
      <c r="D1401" s="54">
        <v>480000</v>
      </c>
      <c r="E1401" s="55">
        <f>D1401</f>
        <v>480000</v>
      </c>
    </row>
    <row r="1402" spans="2:5">
      <c r="B1402" s="47">
        <v>92122701</v>
      </c>
      <c r="C1402" s="110" t="s">
        <v>767</v>
      </c>
      <c r="D1402" s="54">
        <v>230000</v>
      </c>
      <c r="E1402" s="55">
        <f>D1402</f>
        <v>230000</v>
      </c>
    </row>
    <row r="1403" spans="2:5">
      <c r="B1403" s="47">
        <v>92122709</v>
      </c>
      <c r="C1403" s="110" t="s">
        <v>768</v>
      </c>
      <c r="D1403" s="54">
        <v>10000</v>
      </c>
      <c r="E1403" s="55">
        <f>D1403</f>
        <v>10000</v>
      </c>
    </row>
    <row r="1404" spans="2:5">
      <c r="B1404" s="71"/>
      <c r="C1404" s="1" t="s">
        <v>23</v>
      </c>
      <c r="D1404" s="75">
        <f>SUM(D1394:D1403)</f>
        <v>1233300</v>
      </c>
      <c r="E1404" s="29"/>
    </row>
    <row r="1405" spans="2:5">
      <c r="B1405" s="71"/>
      <c r="C1405" s="1"/>
      <c r="D1405" s="75"/>
      <c r="E1405" s="29"/>
    </row>
    <row r="1406" spans="2:5">
      <c r="B1406" s="56">
        <v>92144900</v>
      </c>
      <c r="C1406" s="57" t="s">
        <v>769</v>
      </c>
      <c r="D1406" s="58">
        <v>128184.28</v>
      </c>
      <c r="E1406" s="55">
        <f>+D1406</f>
        <v>128184.28</v>
      </c>
    </row>
    <row r="1407" spans="2:5">
      <c r="B1407" s="56">
        <v>92148900</v>
      </c>
      <c r="C1407" s="57" t="s">
        <v>770</v>
      </c>
      <c r="D1407" s="58">
        <v>30000</v>
      </c>
      <c r="E1407" s="55">
        <f>+D1407</f>
        <v>30000</v>
      </c>
    </row>
    <row r="1408" spans="2:5">
      <c r="B1408" s="56">
        <v>92148901</v>
      </c>
      <c r="C1408" s="57" t="s">
        <v>771</v>
      </c>
      <c r="D1408" s="58">
        <v>14000</v>
      </c>
      <c r="E1408" s="55">
        <f>+D1408</f>
        <v>14000</v>
      </c>
    </row>
    <row r="1409" spans="2:5">
      <c r="B1409" s="59"/>
      <c r="C1409" s="60" t="s">
        <v>23</v>
      </c>
      <c r="D1409" s="61">
        <f>SUM(D1406:D1408)</f>
        <v>172184.28</v>
      </c>
      <c r="E1409" s="29"/>
    </row>
    <row r="1410" spans="2:5">
      <c r="B1410" s="71"/>
      <c r="C1410" s="1"/>
      <c r="D1410" s="75"/>
      <c r="E1410" s="29"/>
    </row>
    <row r="1411" spans="2:5">
      <c r="B1411" s="65">
        <v>92162500</v>
      </c>
      <c r="C1411" s="66" t="s">
        <v>772</v>
      </c>
      <c r="D1411" s="67">
        <v>500</v>
      </c>
      <c r="E1411" s="55">
        <f>D1411</f>
        <v>500</v>
      </c>
    </row>
    <row r="1412" spans="2:5">
      <c r="B1412" s="68"/>
      <c r="C1412" s="69" t="s">
        <v>23</v>
      </c>
      <c r="D1412" s="70">
        <f>SUM(D1411)</f>
        <v>500</v>
      </c>
      <c r="E1412" s="29"/>
    </row>
    <row r="1413" spans="2:5">
      <c r="B1413" s="71"/>
      <c r="C1413" s="1"/>
      <c r="D1413" s="75"/>
      <c r="E1413" s="29"/>
    </row>
    <row r="1414" spans="2:5">
      <c r="B1414" s="44"/>
      <c r="C1414" s="45" t="s">
        <v>773</v>
      </c>
      <c r="D1414" s="46"/>
      <c r="E1414" s="29"/>
    </row>
    <row r="1415" spans="2:5">
      <c r="B1415" s="189"/>
      <c r="C1415" s="190"/>
      <c r="D1415" s="191"/>
      <c r="E1415" s="29"/>
    </row>
    <row r="1416" spans="2:5">
      <c r="B1416" s="47">
        <v>92222000</v>
      </c>
      <c r="C1416" s="160" t="s">
        <v>774</v>
      </c>
      <c r="D1416" s="54">
        <v>500</v>
      </c>
      <c r="E1416" s="55">
        <f>+D1416</f>
        <v>500</v>
      </c>
    </row>
    <row r="1417" spans="2:5">
      <c r="B1417" s="47">
        <v>9222201</v>
      </c>
      <c r="C1417" s="160" t="s">
        <v>163</v>
      </c>
      <c r="D1417" s="54">
        <v>200</v>
      </c>
      <c r="E1417" s="55">
        <f>+D1417</f>
        <v>200</v>
      </c>
    </row>
    <row r="1418" spans="2:5">
      <c r="B1418" s="47">
        <v>92222699</v>
      </c>
      <c r="C1418" s="160" t="s">
        <v>775</v>
      </c>
      <c r="D1418" s="54">
        <v>500</v>
      </c>
      <c r="E1418" s="55">
        <f>+D1418</f>
        <v>500</v>
      </c>
    </row>
    <row r="1419" spans="2:5">
      <c r="B1419" s="47">
        <v>92222706</v>
      </c>
      <c r="C1419" s="160" t="s">
        <v>776</v>
      </c>
      <c r="D1419" s="54">
        <v>40000</v>
      </c>
      <c r="E1419" s="55">
        <f>D1419</f>
        <v>40000</v>
      </c>
    </row>
    <row r="1420" spans="2:5">
      <c r="B1420" s="71"/>
      <c r="C1420" s="1" t="s">
        <v>23</v>
      </c>
      <c r="D1420" s="75">
        <f>SUM(D1416:D1419)</f>
        <v>41200</v>
      </c>
      <c r="E1420" s="29"/>
    </row>
    <row r="1421" spans="2:5">
      <c r="B1421" s="71"/>
      <c r="C1421" s="1"/>
      <c r="D1421" s="75"/>
      <c r="E1421" s="29"/>
    </row>
    <row r="1422" spans="2:5">
      <c r="B1422" s="65">
        <v>92262500</v>
      </c>
      <c r="C1422" s="66" t="s">
        <v>777</v>
      </c>
      <c r="D1422" s="67">
        <v>600</v>
      </c>
      <c r="E1422" s="55">
        <f>D1422</f>
        <v>600</v>
      </c>
    </row>
    <row r="1423" spans="2:5">
      <c r="B1423" s="68"/>
      <c r="C1423" s="69" t="s">
        <v>23</v>
      </c>
      <c r="D1423" s="70">
        <f>SUM(D1422)</f>
        <v>600</v>
      </c>
      <c r="E1423" s="29"/>
    </row>
    <row r="1424" spans="2:5">
      <c r="B1424" s="189"/>
      <c r="C1424" s="190"/>
      <c r="D1424" s="191"/>
      <c r="E1424" s="29"/>
    </row>
    <row r="1425" spans="2:5">
      <c r="B1425" s="44"/>
      <c r="C1425" s="45" t="s">
        <v>778</v>
      </c>
      <c r="D1425" s="46"/>
      <c r="E1425" s="29"/>
    </row>
    <row r="1426" spans="2:5">
      <c r="B1426" s="71"/>
      <c r="C1426" s="1"/>
      <c r="D1426" s="72"/>
      <c r="E1426" s="29"/>
    </row>
    <row r="1427" spans="2:5">
      <c r="B1427" s="56">
        <v>92448000</v>
      </c>
      <c r="C1427" s="57" t="s">
        <v>779</v>
      </c>
      <c r="D1427" s="58">
        <v>1500</v>
      </c>
      <c r="E1427" s="55">
        <f>+D1427</f>
        <v>1500</v>
      </c>
    </row>
    <row r="1428" spans="2:5">
      <c r="B1428" s="56">
        <v>92448901</v>
      </c>
      <c r="C1428" s="57" t="s">
        <v>780</v>
      </c>
      <c r="D1428" s="58">
        <v>1000</v>
      </c>
      <c r="E1428" s="55">
        <f>D1428</f>
        <v>1000</v>
      </c>
    </row>
    <row r="1429" spans="2:5">
      <c r="B1429" s="56">
        <v>92448902</v>
      </c>
      <c r="C1429" s="57" t="s">
        <v>781</v>
      </c>
      <c r="D1429" s="58">
        <v>40000</v>
      </c>
      <c r="E1429" s="55">
        <f>D1429</f>
        <v>40000</v>
      </c>
    </row>
    <row r="1430" spans="2:5">
      <c r="B1430" s="59"/>
      <c r="C1430" s="60" t="s">
        <v>23</v>
      </c>
      <c r="D1430" s="61">
        <f>SUM(D1427:D1429)</f>
        <v>42500</v>
      </c>
      <c r="E1430" s="29"/>
    </row>
    <row r="1431" spans="2:5">
      <c r="B1431" s="62"/>
      <c r="C1431" s="63"/>
      <c r="D1431" s="64"/>
      <c r="E1431" s="29"/>
    </row>
    <row r="1432" spans="2:5">
      <c r="B1432" s="44"/>
      <c r="C1432" s="45" t="s">
        <v>782</v>
      </c>
      <c r="D1432" s="46"/>
      <c r="E1432" s="29"/>
    </row>
    <row r="1433" spans="2:5">
      <c r="B1433" s="71"/>
      <c r="C1433" s="1"/>
      <c r="D1433" s="72"/>
      <c r="E1433" s="29"/>
    </row>
    <row r="1434" spans="2:5">
      <c r="B1434" s="47">
        <v>92522000</v>
      </c>
      <c r="C1434" s="160" t="s">
        <v>783</v>
      </c>
      <c r="D1434" s="54">
        <v>3000</v>
      </c>
      <c r="E1434" s="55">
        <f>D1434</f>
        <v>3000</v>
      </c>
    </row>
    <row r="1435" spans="2:5">
      <c r="B1435" s="47">
        <v>92522707</v>
      </c>
      <c r="C1435" s="160" t="s">
        <v>784</v>
      </c>
      <c r="D1435" s="54">
        <v>82337</v>
      </c>
      <c r="E1435" s="55">
        <f>D1435</f>
        <v>82337</v>
      </c>
    </row>
    <row r="1436" spans="2:5">
      <c r="B1436" s="47">
        <v>92522709</v>
      </c>
      <c r="C1436" s="160" t="s">
        <v>785</v>
      </c>
      <c r="D1436" s="54">
        <v>9360</v>
      </c>
      <c r="E1436" s="55">
        <f>+D1436</f>
        <v>9360</v>
      </c>
    </row>
    <row r="1437" spans="2:5">
      <c r="B1437" s="71"/>
      <c r="C1437" s="1" t="s">
        <v>23</v>
      </c>
      <c r="D1437" s="75">
        <f>SUM(D1434:D1436)</f>
        <v>94697</v>
      </c>
      <c r="E1437" s="29"/>
    </row>
    <row r="1438" spans="2:5">
      <c r="B1438" s="71"/>
      <c r="C1438" s="1"/>
      <c r="D1438" s="64"/>
      <c r="E1438" s="29"/>
    </row>
    <row r="1439" spans="2:5">
      <c r="B1439" s="44"/>
      <c r="C1439" s="45" t="s">
        <v>786</v>
      </c>
      <c r="D1439" s="46"/>
      <c r="E1439" s="29"/>
    </row>
    <row r="1440" spans="2:5">
      <c r="B1440" s="71" t="s">
        <v>787</v>
      </c>
      <c r="C1440" s="71"/>
      <c r="D1440" s="72"/>
      <c r="E1440" s="29"/>
    </row>
    <row r="1441" spans="2:5">
      <c r="B1441" s="122">
        <v>92612000</v>
      </c>
      <c r="C1441" s="77" t="s">
        <v>41</v>
      </c>
      <c r="D1441" s="78">
        <v>16110.93</v>
      </c>
      <c r="E1441" s="55">
        <f t="shared" ref="E1441:E1449" si="50">D1441</f>
        <v>16110.93</v>
      </c>
    </row>
    <row r="1442" spans="2:5">
      <c r="B1442" s="122">
        <v>92612006</v>
      </c>
      <c r="C1442" s="77" t="s">
        <v>44</v>
      </c>
      <c r="D1442" s="78">
        <v>4100.57</v>
      </c>
      <c r="E1442" s="55">
        <f t="shared" si="50"/>
        <v>4100.57</v>
      </c>
    </row>
    <row r="1443" spans="2:5">
      <c r="B1443" s="76">
        <v>92612100</v>
      </c>
      <c r="C1443" s="77" t="s">
        <v>45</v>
      </c>
      <c r="D1443" s="78">
        <v>12178.17</v>
      </c>
      <c r="E1443" s="55">
        <f t="shared" si="50"/>
        <v>12178.17</v>
      </c>
    </row>
    <row r="1444" spans="2:5">
      <c r="B1444" s="76">
        <v>92612101</v>
      </c>
      <c r="C1444" s="77" t="s">
        <v>46</v>
      </c>
      <c r="D1444" s="78">
        <v>17398.5</v>
      </c>
      <c r="E1444" s="55">
        <f t="shared" si="50"/>
        <v>17398.5</v>
      </c>
    </row>
    <row r="1445" spans="2:5">
      <c r="B1445" s="76">
        <v>92612103</v>
      </c>
      <c r="C1445" s="77" t="s">
        <v>47</v>
      </c>
      <c r="D1445" s="78">
        <v>10707.19</v>
      </c>
      <c r="E1445" s="55">
        <f t="shared" si="50"/>
        <v>10707.19</v>
      </c>
    </row>
    <row r="1446" spans="2:5">
      <c r="B1446" s="76">
        <v>92613000</v>
      </c>
      <c r="C1446" s="77" t="s">
        <v>99</v>
      </c>
      <c r="D1446" s="78">
        <v>34906.21</v>
      </c>
      <c r="E1446" s="55">
        <f t="shared" si="50"/>
        <v>34906.21</v>
      </c>
    </row>
    <row r="1447" spans="2:5">
      <c r="B1447" s="76">
        <v>92613002</v>
      </c>
      <c r="C1447" s="77" t="s">
        <v>159</v>
      </c>
      <c r="D1447" s="78">
        <v>56416.22</v>
      </c>
      <c r="E1447" s="55">
        <f t="shared" si="50"/>
        <v>56416.22</v>
      </c>
    </row>
    <row r="1448" spans="2:5">
      <c r="B1448" s="76">
        <v>92615000</v>
      </c>
      <c r="C1448" s="77" t="s">
        <v>48</v>
      </c>
      <c r="D1448" s="78">
        <v>749.12</v>
      </c>
      <c r="E1448" s="55">
        <f t="shared" si="50"/>
        <v>749.12</v>
      </c>
    </row>
    <row r="1449" spans="2:5">
      <c r="B1449" s="76">
        <v>92616000</v>
      </c>
      <c r="C1449" s="77" t="s">
        <v>49</v>
      </c>
      <c r="D1449" s="78">
        <v>40967.42</v>
      </c>
      <c r="E1449" s="55">
        <f t="shared" si="50"/>
        <v>40967.42</v>
      </c>
    </row>
    <row r="1450" spans="2:5">
      <c r="B1450" s="77"/>
      <c r="C1450" s="3" t="s">
        <v>23</v>
      </c>
      <c r="D1450" s="79">
        <f>SUM(D1441:D1449)</f>
        <v>193534.33000000002</v>
      </c>
      <c r="E1450" s="29"/>
    </row>
    <row r="1451" spans="2:5">
      <c r="B1451" s="71"/>
      <c r="C1451" s="71"/>
      <c r="D1451" s="72"/>
      <c r="E1451" s="29"/>
    </row>
    <row r="1452" spans="2:5">
      <c r="B1452" s="47">
        <v>92621600</v>
      </c>
      <c r="C1452" s="53" t="s">
        <v>788</v>
      </c>
      <c r="D1452" s="54">
        <v>40000</v>
      </c>
      <c r="E1452" s="55">
        <f>D1452</f>
        <v>40000</v>
      </c>
    </row>
    <row r="1453" spans="2:5">
      <c r="B1453" s="47">
        <v>92622002</v>
      </c>
      <c r="C1453" s="53" t="s">
        <v>789</v>
      </c>
      <c r="D1453" s="54">
        <v>4000</v>
      </c>
      <c r="E1453" s="55">
        <f>D1453</f>
        <v>4000</v>
      </c>
    </row>
    <row r="1454" spans="2:5">
      <c r="B1454" s="47">
        <v>92622203</v>
      </c>
      <c r="C1454" s="53" t="s">
        <v>410</v>
      </c>
      <c r="D1454" s="54">
        <v>28000</v>
      </c>
      <c r="E1454" s="55">
        <f>D1454</f>
        <v>28000</v>
      </c>
    </row>
    <row r="1455" spans="2:5">
      <c r="B1455" s="47">
        <v>92622204</v>
      </c>
      <c r="C1455" s="53" t="s">
        <v>790</v>
      </c>
      <c r="D1455" s="54">
        <v>15000</v>
      </c>
      <c r="E1455" s="55">
        <f>+D1455</f>
        <v>15000</v>
      </c>
    </row>
    <row r="1456" spans="2:5">
      <c r="B1456" s="47">
        <v>92622706</v>
      </c>
      <c r="C1456" s="53" t="s">
        <v>791</v>
      </c>
      <c r="D1456" s="54">
        <v>28000</v>
      </c>
      <c r="E1456" s="55">
        <f>D1456</f>
        <v>28000</v>
      </c>
    </row>
    <row r="1457" spans="2:5">
      <c r="B1457" s="47">
        <v>92622707</v>
      </c>
      <c r="C1457" s="53" t="s">
        <v>792</v>
      </c>
      <c r="D1457" s="54">
        <v>10000</v>
      </c>
      <c r="E1457" s="55">
        <f>D1457</f>
        <v>10000</v>
      </c>
    </row>
    <row r="1458" spans="2:5">
      <c r="B1458" s="47">
        <v>92622709</v>
      </c>
      <c r="C1458" s="53" t="s">
        <v>793</v>
      </c>
      <c r="D1458" s="54">
        <v>3500</v>
      </c>
      <c r="E1458" s="55">
        <f>D1458</f>
        <v>3500</v>
      </c>
    </row>
    <row r="1459" spans="2:5">
      <c r="B1459" s="71"/>
      <c r="C1459" s="1" t="s">
        <v>23</v>
      </c>
      <c r="D1459" s="75">
        <f>SUM(D1452:D1458)</f>
        <v>128500</v>
      </c>
      <c r="E1459" s="29"/>
    </row>
    <row r="1460" spans="2:5">
      <c r="B1460" s="71"/>
      <c r="C1460" s="98"/>
      <c r="D1460" s="72"/>
      <c r="E1460" s="29"/>
    </row>
    <row r="1461" spans="2:5">
      <c r="B1461" s="65">
        <v>92662600</v>
      </c>
      <c r="C1461" s="66" t="s">
        <v>794</v>
      </c>
      <c r="D1461" s="67">
        <v>50000</v>
      </c>
      <c r="E1461" s="55">
        <f>D1461</f>
        <v>50000</v>
      </c>
    </row>
    <row r="1462" spans="2:5">
      <c r="B1462" s="65">
        <v>92662601</v>
      </c>
      <c r="C1462" s="66" t="s">
        <v>795</v>
      </c>
      <c r="D1462" s="67">
        <v>30000</v>
      </c>
      <c r="E1462" s="55">
        <f>D1462</f>
        <v>30000</v>
      </c>
    </row>
    <row r="1463" spans="2:5">
      <c r="B1463" s="65">
        <v>92662602</v>
      </c>
      <c r="C1463" s="66" t="s">
        <v>796</v>
      </c>
      <c r="D1463" s="67">
        <v>18000</v>
      </c>
      <c r="E1463" s="55">
        <f>+D1463</f>
        <v>18000</v>
      </c>
    </row>
    <row r="1464" spans="2:5">
      <c r="B1464" s="68"/>
      <c r="C1464" s="69" t="s">
        <v>23</v>
      </c>
      <c r="D1464" s="70">
        <f>SUM(D1461:D1463)</f>
        <v>98000</v>
      </c>
      <c r="E1464" s="29"/>
    </row>
    <row r="1465" spans="2:5">
      <c r="B1465" s="71"/>
      <c r="C1465" s="71"/>
      <c r="D1465" s="72"/>
      <c r="E1465" s="100">
        <f>SUM(D1450+D1459+D1464)</f>
        <v>420034.33</v>
      </c>
    </row>
    <row r="1466" spans="2:5">
      <c r="B1466" s="44"/>
      <c r="C1466" s="45" t="s">
        <v>797</v>
      </c>
      <c r="D1466" s="46"/>
      <c r="E1466" s="29"/>
    </row>
    <row r="1467" spans="2:5">
      <c r="B1467" s="71"/>
      <c r="C1467" s="71"/>
      <c r="D1467" s="72"/>
      <c r="E1467" s="29"/>
    </row>
    <row r="1468" spans="2:5">
      <c r="B1468" s="76">
        <v>92712000</v>
      </c>
      <c r="C1468" s="77" t="s">
        <v>41</v>
      </c>
      <c r="D1468" s="78">
        <v>47673.95</v>
      </c>
      <c r="E1468" s="55">
        <f t="shared" ref="E1468:E1479" si="51">D1468</f>
        <v>47673.95</v>
      </c>
    </row>
    <row r="1469" spans="2:5">
      <c r="B1469" s="76">
        <v>92712001</v>
      </c>
      <c r="C1469" s="77" t="s">
        <v>42</v>
      </c>
      <c r="D1469" s="78">
        <v>20489.79</v>
      </c>
      <c r="E1469" s="55">
        <f t="shared" si="51"/>
        <v>20489.79</v>
      </c>
    </row>
    <row r="1470" spans="2:5">
      <c r="B1470" s="76">
        <v>92712003</v>
      </c>
      <c r="C1470" s="77" t="s">
        <v>43</v>
      </c>
      <c r="D1470" s="78">
        <v>35198.57</v>
      </c>
      <c r="E1470" s="55">
        <f t="shared" si="51"/>
        <v>35198.57</v>
      </c>
    </row>
    <row r="1471" spans="2:5">
      <c r="B1471" s="76">
        <v>92712004</v>
      </c>
      <c r="C1471" s="77" t="s">
        <v>54</v>
      </c>
      <c r="D1471" s="78">
        <v>52704.14</v>
      </c>
      <c r="E1471" s="55">
        <f t="shared" si="51"/>
        <v>52704.14</v>
      </c>
    </row>
    <row r="1472" spans="2:5">
      <c r="B1472" s="76">
        <v>92712006</v>
      </c>
      <c r="C1472" s="77" t="s">
        <v>44</v>
      </c>
      <c r="D1472" s="78">
        <v>16594.41</v>
      </c>
      <c r="E1472" s="55">
        <f t="shared" si="51"/>
        <v>16594.41</v>
      </c>
    </row>
    <row r="1473" spans="2:5">
      <c r="B1473" s="76">
        <v>92712100</v>
      </c>
      <c r="C1473" s="77" t="s">
        <v>45</v>
      </c>
      <c r="D1473" s="78">
        <v>99858.32</v>
      </c>
      <c r="E1473" s="55">
        <f t="shared" si="51"/>
        <v>99858.32</v>
      </c>
    </row>
    <row r="1474" spans="2:5">
      <c r="B1474" s="76">
        <v>92712101</v>
      </c>
      <c r="C1474" s="77" t="s">
        <v>46</v>
      </c>
      <c r="D1474" s="78">
        <v>121170.91</v>
      </c>
      <c r="E1474" s="55">
        <f t="shared" si="51"/>
        <v>121170.91</v>
      </c>
    </row>
    <row r="1475" spans="2:5">
      <c r="B1475" s="76">
        <v>92712103</v>
      </c>
      <c r="C1475" s="77" t="s">
        <v>798</v>
      </c>
      <c r="D1475" s="78">
        <v>75477.72</v>
      </c>
      <c r="E1475" s="55">
        <f t="shared" si="51"/>
        <v>75477.72</v>
      </c>
    </row>
    <row r="1476" spans="2:5">
      <c r="B1476" s="76">
        <v>92713000</v>
      </c>
      <c r="C1476" s="77" t="s">
        <v>240</v>
      </c>
      <c r="D1476" s="78">
        <v>35234.83</v>
      </c>
      <c r="E1476" s="55">
        <f t="shared" si="51"/>
        <v>35234.83</v>
      </c>
    </row>
    <row r="1477" spans="2:5">
      <c r="B1477" s="76">
        <v>92713002</v>
      </c>
      <c r="C1477" s="77" t="s">
        <v>799</v>
      </c>
      <c r="D1477" s="78">
        <v>54082.96</v>
      </c>
      <c r="E1477" s="55">
        <f t="shared" si="51"/>
        <v>54082.96</v>
      </c>
    </row>
    <row r="1478" spans="2:5">
      <c r="B1478" s="76">
        <v>92715000</v>
      </c>
      <c r="C1478" s="77" t="s">
        <v>48</v>
      </c>
      <c r="D1478" s="78">
        <v>2902.84</v>
      </c>
      <c r="E1478" s="55">
        <f t="shared" si="51"/>
        <v>2902.84</v>
      </c>
    </row>
    <row r="1479" spans="2:5">
      <c r="B1479" s="76">
        <v>92716000</v>
      </c>
      <c r="C1479" s="77" t="s">
        <v>49</v>
      </c>
      <c r="D1479" s="78">
        <v>155957</v>
      </c>
      <c r="E1479" s="55">
        <f t="shared" si="51"/>
        <v>155957</v>
      </c>
    </row>
    <row r="1480" spans="2:5">
      <c r="B1480" s="77"/>
      <c r="C1480" s="3" t="s">
        <v>23</v>
      </c>
      <c r="D1480" s="79">
        <f>SUM(D1468:D1479)</f>
        <v>717345.44000000006</v>
      </c>
      <c r="E1480" s="29"/>
    </row>
    <row r="1481" spans="2:5">
      <c r="B1481" s="71"/>
      <c r="C1481" s="1"/>
      <c r="D1481" s="72"/>
      <c r="E1481" s="29"/>
    </row>
    <row r="1482" spans="2:5">
      <c r="B1482" s="47">
        <v>92722000</v>
      </c>
      <c r="C1482" s="53" t="s">
        <v>800</v>
      </c>
      <c r="D1482" s="192">
        <v>1400</v>
      </c>
      <c r="E1482" s="55">
        <f>D1482</f>
        <v>1400</v>
      </c>
    </row>
    <row r="1483" spans="2:5">
      <c r="B1483" s="47">
        <v>92722001</v>
      </c>
      <c r="C1483" s="53" t="s">
        <v>163</v>
      </c>
      <c r="D1483" s="192">
        <v>1000</v>
      </c>
      <c r="E1483" s="55">
        <f>D1483</f>
        <v>1000</v>
      </c>
    </row>
    <row r="1484" spans="2:5">
      <c r="B1484" s="47">
        <v>92722300</v>
      </c>
      <c r="C1484" s="53" t="s">
        <v>801</v>
      </c>
      <c r="D1484" s="192">
        <v>500</v>
      </c>
      <c r="E1484" s="55">
        <f>D1484</f>
        <v>500</v>
      </c>
    </row>
    <row r="1485" spans="2:5">
      <c r="B1485" s="47">
        <v>92722706</v>
      </c>
      <c r="C1485" s="53" t="s">
        <v>802</v>
      </c>
      <c r="D1485" s="54">
        <v>15000</v>
      </c>
      <c r="E1485" s="55">
        <f>D1485</f>
        <v>15000</v>
      </c>
    </row>
    <row r="1486" spans="2:5">
      <c r="B1486" s="47">
        <v>92722707</v>
      </c>
      <c r="C1486" s="53" t="s">
        <v>60</v>
      </c>
      <c r="D1486" s="54">
        <v>8000</v>
      </c>
      <c r="E1486" s="55">
        <f>D1486</f>
        <v>8000</v>
      </c>
    </row>
    <row r="1487" spans="2:5">
      <c r="B1487" s="71"/>
      <c r="C1487" s="1" t="s">
        <v>23</v>
      </c>
      <c r="D1487" s="52">
        <f>SUM(D1482:D1486)</f>
        <v>25900</v>
      </c>
      <c r="E1487" s="29"/>
    </row>
    <row r="1488" spans="2:5">
      <c r="B1488" s="71"/>
      <c r="C1488" s="1"/>
      <c r="D1488" s="52"/>
      <c r="E1488" s="29"/>
    </row>
    <row r="1489" spans="2:5">
      <c r="B1489" s="65">
        <v>92762500</v>
      </c>
      <c r="C1489" s="66" t="s">
        <v>803</v>
      </c>
      <c r="D1489" s="67">
        <v>600</v>
      </c>
      <c r="E1489" s="55">
        <f>D1489</f>
        <v>600</v>
      </c>
    </row>
    <row r="1490" spans="2:5">
      <c r="B1490" s="65">
        <v>92762600</v>
      </c>
      <c r="C1490" s="66" t="s">
        <v>804</v>
      </c>
      <c r="D1490" s="67">
        <v>600</v>
      </c>
      <c r="E1490" s="55">
        <f>D1490</f>
        <v>600</v>
      </c>
    </row>
    <row r="1491" spans="2:5">
      <c r="B1491" s="65">
        <v>92762900</v>
      </c>
      <c r="C1491" s="66" t="s">
        <v>805</v>
      </c>
      <c r="D1491" s="67">
        <v>2000</v>
      </c>
      <c r="E1491" s="55">
        <f>+D1491</f>
        <v>2000</v>
      </c>
    </row>
    <row r="1492" spans="2:5">
      <c r="B1492" s="68"/>
      <c r="C1492" s="69" t="s">
        <v>23</v>
      </c>
      <c r="D1492" s="70">
        <f>SUM(D1489:D1491)</f>
        <v>3200</v>
      </c>
      <c r="E1492" s="29"/>
    </row>
    <row r="1493" spans="2:5">
      <c r="B1493" s="71"/>
      <c r="C1493" s="1"/>
      <c r="D1493" s="49"/>
      <c r="E1493" s="29"/>
    </row>
    <row r="1494" spans="2:5">
      <c r="B1494" s="44"/>
      <c r="C1494" s="45" t="s">
        <v>806</v>
      </c>
      <c r="D1494" s="46"/>
      <c r="E1494" s="29"/>
    </row>
    <row r="1495" spans="2:5">
      <c r="B1495" s="71"/>
      <c r="C1495" s="71"/>
      <c r="D1495" s="72"/>
      <c r="E1495" s="29"/>
    </row>
    <row r="1496" spans="2:5">
      <c r="B1496" s="76">
        <v>92812000</v>
      </c>
      <c r="C1496" s="77" t="s">
        <v>41</v>
      </c>
      <c r="D1496" s="78">
        <v>38720.61</v>
      </c>
      <c r="E1496" s="55">
        <f t="shared" ref="E1496:E1503" si="52">D1496</f>
        <v>38720.61</v>
      </c>
    </row>
    <row r="1497" spans="2:5">
      <c r="B1497" s="76">
        <v>92812004</v>
      </c>
      <c r="C1497" s="77" t="s">
        <v>54</v>
      </c>
      <c r="D1497" s="78">
        <v>26239.81</v>
      </c>
      <c r="E1497" s="55">
        <f t="shared" si="52"/>
        <v>26239.81</v>
      </c>
    </row>
    <row r="1498" spans="2:5">
      <c r="B1498" s="76">
        <v>92812006</v>
      </c>
      <c r="C1498" s="77" t="s">
        <v>44</v>
      </c>
      <c r="D1498" s="78">
        <v>9066.2800000000007</v>
      </c>
      <c r="E1498" s="55">
        <f t="shared" si="52"/>
        <v>9066.2800000000007</v>
      </c>
    </row>
    <row r="1499" spans="2:5">
      <c r="B1499" s="76">
        <v>92812100</v>
      </c>
      <c r="C1499" s="77" t="s">
        <v>45</v>
      </c>
      <c r="D1499" s="78">
        <v>43502.53</v>
      </c>
      <c r="E1499" s="55">
        <f t="shared" si="52"/>
        <v>43502.53</v>
      </c>
    </row>
    <row r="1500" spans="2:5">
      <c r="B1500" s="76">
        <v>92812101</v>
      </c>
      <c r="C1500" s="77" t="s">
        <v>46</v>
      </c>
      <c r="D1500" s="78">
        <v>57572.32</v>
      </c>
      <c r="E1500" s="55">
        <f t="shared" si="52"/>
        <v>57572.32</v>
      </c>
    </row>
    <row r="1501" spans="2:5">
      <c r="B1501" s="76">
        <v>92812103</v>
      </c>
      <c r="C1501" s="77" t="s">
        <v>47</v>
      </c>
      <c r="D1501" s="78">
        <v>34432.120000000003</v>
      </c>
      <c r="E1501" s="55">
        <f t="shared" si="52"/>
        <v>34432.120000000003</v>
      </c>
    </row>
    <row r="1502" spans="2:5">
      <c r="B1502" s="76">
        <v>92815000</v>
      </c>
      <c r="C1502" s="77" t="s">
        <v>48</v>
      </c>
      <c r="D1502" s="78">
        <v>1014.43</v>
      </c>
      <c r="E1502" s="55">
        <f t="shared" si="52"/>
        <v>1014.43</v>
      </c>
    </row>
    <row r="1503" spans="2:5">
      <c r="B1503" s="76">
        <v>92816000</v>
      </c>
      <c r="C1503" s="77" t="s">
        <v>49</v>
      </c>
      <c r="D1503" s="78">
        <v>49556</v>
      </c>
      <c r="E1503" s="55">
        <f t="shared" si="52"/>
        <v>49556</v>
      </c>
    </row>
    <row r="1504" spans="2:5">
      <c r="B1504" s="77"/>
      <c r="C1504" s="3" t="s">
        <v>23</v>
      </c>
      <c r="D1504" s="79">
        <f>SUM(D1496:D1503)</f>
        <v>260104.09999999998</v>
      </c>
      <c r="E1504" s="29"/>
    </row>
    <row r="1505" spans="2:5">
      <c r="B1505" s="71"/>
      <c r="C1505" s="1"/>
      <c r="D1505" s="72"/>
      <c r="E1505" s="29"/>
    </row>
    <row r="1506" spans="2:5">
      <c r="B1506" s="47">
        <v>92822000</v>
      </c>
      <c r="C1506" s="53" t="s">
        <v>39</v>
      </c>
      <c r="D1506" s="54">
        <v>380</v>
      </c>
      <c r="E1506" s="55">
        <f>D1506</f>
        <v>380</v>
      </c>
    </row>
    <row r="1507" spans="2:5">
      <c r="B1507" s="47">
        <v>92822001</v>
      </c>
      <c r="C1507" s="53" t="s">
        <v>807</v>
      </c>
      <c r="D1507" s="54">
        <v>380</v>
      </c>
      <c r="E1507" s="55">
        <f>D1507</f>
        <v>380</v>
      </c>
    </row>
    <row r="1508" spans="2:5">
      <c r="B1508" s="47">
        <v>92822605</v>
      </c>
      <c r="C1508" s="53" t="s">
        <v>808</v>
      </c>
      <c r="D1508" s="54">
        <v>100</v>
      </c>
      <c r="E1508" s="55">
        <f>+D1508</f>
        <v>100</v>
      </c>
    </row>
    <row r="1509" spans="2:5">
      <c r="B1509" s="47">
        <v>92822699</v>
      </c>
      <c r="C1509" s="53" t="s">
        <v>564</v>
      </c>
      <c r="D1509" s="54">
        <v>280</v>
      </c>
      <c r="E1509" s="55">
        <f>D1509</f>
        <v>280</v>
      </c>
    </row>
    <row r="1510" spans="2:5">
      <c r="B1510" s="71"/>
      <c r="C1510" s="1" t="s">
        <v>23</v>
      </c>
      <c r="D1510" s="52">
        <f>SUM(D1506:D1509)</f>
        <v>1140</v>
      </c>
      <c r="E1510" s="29"/>
    </row>
    <row r="1511" spans="2:5">
      <c r="B1511" s="71"/>
      <c r="C1511" s="1"/>
      <c r="D1511" s="49"/>
      <c r="E1511" s="29"/>
    </row>
    <row r="1512" spans="2:5">
      <c r="B1512" s="44"/>
      <c r="C1512" s="45" t="s">
        <v>809</v>
      </c>
      <c r="D1512" s="46"/>
      <c r="E1512" s="29"/>
    </row>
    <row r="1513" spans="2:5">
      <c r="B1513" s="71"/>
      <c r="C1513" s="71"/>
      <c r="D1513" s="72"/>
      <c r="E1513" s="29"/>
    </row>
    <row r="1514" spans="2:5">
      <c r="B1514" s="76">
        <v>93112000</v>
      </c>
      <c r="C1514" s="77" t="s">
        <v>41</v>
      </c>
      <c r="D1514" s="78">
        <v>80592.33</v>
      </c>
      <c r="E1514" s="55">
        <f t="shared" ref="E1514:E1523" si="53">D1514</f>
        <v>80592.33</v>
      </c>
    </row>
    <row r="1515" spans="2:5">
      <c r="B1515" s="76">
        <v>93112001</v>
      </c>
      <c r="C1515" s="77" t="s">
        <v>42</v>
      </c>
      <c r="D1515" s="78">
        <v>27694.89</v>
      </c>
      <c r="E1515" s="55">
        <f t="shared" si="53"/>
        <v>27694.89</v>
      </c>
    </row>
    <row r="1516" spans="2:5">
      <c r="B1516" s="76">
        <v>93112003</v>
      </c>
      <c r="C1516" s="77" t="s">
        <v>43</v>
      </c>
      <c r="D1516" s="78">
        <v>21224.68</v>
      </c>
      <c r="E1516" s="55">
        <f t="shared" si="53"/>
        <v>21224.68</v>
      </c>
    </row>
    <row r="1517" spans="2:5">
      <c r="B1517" s="76">
        <v>93112004</v>
      </c>
      <c r="C1517" s="77" t="s">
        <v>54</v>
      </c>
      <c r="D1517" s="78">
        <v>61377.06</v>
      </c>
      <c r="E1517" s="55">
        <f t="shared" si="53"/>
        <v>61377.06</v>
      </c>
    </row>
    <row r="1518" spans="2:5">
      <c r="B1518" s="76">
        <v>93112006</v>
      </c>
      <c r="C1518" s="77" t="s">
        <v>44</v>
      </c>
      <c r="D1518" s="78">
        <v>38779.230000000003</v>
      </c>
      <c r="E1518" s="55">
        <f t="shared" si="53"/>
        <v>38779.230000000003</v>
      </c>
    </row>
    <row r="1519" spans="2:5">
      <c r="B1519" s="76">
        <v>93112100</v>
      </c>
      <c r="C1519" s="77" t="s">
        <v>45</v>
      </c>
      <c r="D1519" s="78">
        <v>134072.5</v>
      </c>
      <c r="E1519" s="55">
        <f t="shared" si="53"/>
        <v>134072.5</v>
      </c>
    </row>
    <row r="1520" spans="2:5">
      <c r="B1520" s="76">
        <v>93112101</v>
      </c>
      <c r="C1520" s="77" t="s">
        <v>46</v>
      </c>
      <c r="D1520" s="78">
        <v>190073.66</v>
      </c>
      <c r="E1520" s="55">
        <f t="shared" si="53"/>
        <v>190073.66</v>
      </c>
    </row>
    <row r="1521" spans="2:5">
      <c r="B1521" s="76">
        <v>93112103</v>
      </c>
      <c r="C1521" s="77" t="s">
        <v>47</v>
      </c>
      <c r="D1521" s="78">
        <v>108834.78</v>
      </c>
      <c r="E1521" s="55">
        <f t="shared" si="53"/>
        <v>108834.78</v>
      </c>
    </row>
    <row r="1522" spans="2:5">
      <c r="B1522" s="76">
        <v>93115000</v>
      </c>
      <c r="C1522" s="77" t="s">
        <v>48</v>
      </c>
      <c r="D1522" s="78">
        <v>2902.84</v>
      </c>
      <c r="E1522" s="55">
        <f t="shared" si="53"/>
        <v>2902.84</v>
      </c>
    </row>
    <row r="1523" spans="2:5">
      <c r="B1523" s="76">
        <v>93116000</v>
      </c>
      <c r="C1523" s="77" t="s">
        <v>49</v>
      </c>
      <c r="D1523" s="78">
        <v>145459.6</v>
      </c>
      <c r="E1523" s="55">
        <f t="shared" si="53"/>
        <v>145459.6</v>
      </c>
    </row>
    <row r="1524" spans="2:5">
      <c r="B1524" s="77"/>
      <c r="C1524" s="3" t="s">
        <v>23</v>
      </c>
      <c r="D1524" s="79">
        <f>SUM(D1514:D1523)</f>
        <v>811011.57</v>
      </c>
      <c r="E1524" s="29"/>
    </row>
    <row r="1525" spans="2:5">
      <c r="B1525" s="71"/>
      <c r="C1525" s="1"/>
      <c r="D1525" s="72"/>
      <c r="E1525" s="29"/>
    </row>
    <row r="1526" spans="2:5">
      <c r="B1526" s="47">
        <v>93122000</v>
      </c>
      <c r="C1526" s="53" t="s">
        <v>810</v>
      </c>
      <c r="D1526" s="193">
        <v>1000</v>
      </c>
      <c r="E1526" s="55">
        <f t="shared" ref="E1526:E1531" si="54">D1526</f>
        <v>1000</v>
      </c>
    </row>
    <row r="1527" spans="2:5">
      <c r="B1527" s="47">
        <v>93122001</v>
      </c>
      <c r="C1527" s="53" t="s">
        <v>55</v>
      </c>
      <c r="D1527" s="193">
        <v>380</v>
      </c>
      <c r="E1527" s="55">
        <f t="shared" si="54"/>
        <v>380</v>
      </c>
    </row>
    <row r="1528" spans="2:5">
      <c r="B1528" s="47">
        <v>93122300</v>
      </c>
      <c r="C1528" s="53" t="s">
        <v>69</v>
      </c>
      <c r="D1528" s="193">
        <v>500</v>
      </c>
      <c r="E1528" s="55">
        <f t="shared" si="54"/>
        <v>500</v>
      </c>
    </row>
    <row r="1529" spans="2:5">
      <c r="B1529" s="47">
        <v>93122602</v>
      </c>
      <c r="C1529" s="53" t="s">
        <v>811</v>
      </c>
      <c r="D1529" s="193">
        <v>950</v>
      </c>
      <c r="E1529" s="55">
        <f t="shared" si="54"/>
        <v>950</v>
      </c>
    </row>
    <row r="1530" spans="2:5">
      <c r="B1530" s="111">
        <v>93122603</v>
      </c>
      <c r="C1530" s="53" t="s">
        <v>812</v>
      </c>
      <c r="D1530" s="54">
        <v>760</v>
      </c>
      <c r="E1530" s="55">
        <f t="shared" si="54"/>
        <v>760</v>
      </c>
    </row>
    <row r="1531" spans="2:5">
      <c r="B1531" s="47">
        <v>93122706</v>
      </c>
      <c r="C1531" s="53" t="s">
        <v>60</v>
      </c>
      <c r="D1531" s="193">
        <v>6000</v>
      </c>
      <c r="E1531" s="55">
        <f t="shared" si="54"/>
        <v>6000</v>
      </c>
    </row>
    <row r="1532" spans="2:5">
      <c r="B1532" s="71"/>
      <c r="C1532" s="1" t="s">
        <v>23</v>
      </c>
      <c r="D1532" s="75">
        <f>SUM(D1526:D1531)</f>
        <v>9590</v>
      </c>
      <c r="E1532" s="29"/>
    </row>
    <row r="1533" spans="2:5">
      <c r="B1533" s="71"/>
      <c r="C1533" s="98"/>
      <c r="D1533" s="72"/>
      <c r="E1533" s="29"/>
    </row>
    <row r="1534" spans="2:5">
      <c r="B1534" s="65">
        <v>93162700</v>
      </c>
      <c r="C1534" s="66" t="s">
        <v>813</v>
      </c>
      <c r="D1534" s="67">
        <v>5000</v>
      </c>
      <c r="E1534" s="55">
        <f>D1534</f>
        <v>5000</v>
      </c>
    </row>
    <row r="1535" spans="2:5">
      <c r="B1535" s="68"/>
      <c r="C1535" s="69" t="s">
        <v>23</v>
      </c>
      <c r="D1535" s="70">
        <f>SUM(D1534)</f>
        <v>5000</v>
      </c>
      <c r="E1535" s="29"/>
    </row>
    <row r="1536" spans="2:5">
      <c r="B1536" s="71"/>
      <c r="C1536" s="71"/>
      <c r="D1536" s="72"/>
      <c r="E1536" s="29"/>
    </row>
    <row r="1537" spans="2:5">
      <c r="B1537" s="44"/>
      <c r="C1537" s="45" t="s">
        <v>814</v>
      </c>
      <c r="D1537" s="46"/>
      <c r="E1537" s="29"/>
    </row>
    <row r="1538" spans="2:5">
      <c r="B1538" s="71"/>
      <c r="C1538" s="71"/>
      <c r="D1538" s="72"/>
      <c r="E1538" s="29"/>
    </row>
    <row r="1539" spans="2:5">
      <c r="B1539" s="76">
        <v>93312001</v>
      </c>
      <c r="C1539" s="77" t="s">
        <v>42</v>
      </c>
      <c r="D1539" s="78">
        <v>14163.9</v>
      </c>
      <c r="E1539" s="125">
        <f>+D1539</f>
        <v>14163.9</v>
      </c>
    </row>
    <row r="1540" spans="2:5">
      <c r="B1540" s="76">
        <v>93312004</v>
      </c>
      <c r="C1540" s="77" t="s">
        <v>54</v>
      </c>
      <c r="D1540" s="78">
        <v>8809.27</v>
      </c>
      <c r="E1540" s="125">
        <f t="shared" ref="E1540:E1547" si="55">+D1540</f>
        <v>8809.27</v>
      </c>
    </row>
    <row r="1541" spans="2:5">
      <c r="B1541" s="76">
        <v>93312100</v>
      </c>
      <c r="C1541" s="77" t="s">
        <v>45</v>
      </c>
      <c r="D1541" s="78">
        <v>16012.16</v>
      </c>
      <c r="E1541" s="125">
        <f t="shared" si="55"/>
        <v>16012.16</v>
      </c>
    </row>
    <row r="1542" spans="2:5">
      <c r="B1542" s="76">
        <v>93312101</v>
      </c>
      <c r="C1542" s="77" t="s">
        <v>46</v>
      </c>
      <c r="D1542" s="78">
        <v>19386.080000000002</v>
      </c>
      <c r="E1542" s="125">
        <f t="shared" si="55"/>
        <v>19386.080000000002</v>
      </c>
    </row>
    <row r="1543" spans="2:5">
      <c r="B1543" s="76">
        <v>93312103</v>
      </c>
      <c r="C1543" s="77" t="s">
        <v>798</v>
      </c>
      <c r="D1543" s="78">
        <v>8367.3799999999992</v>
      </c>
      <c r="E1543" s="125">
        <f t="shared" si="55"/>
        <v>8367.3799999999992</v>
      </c>
    </row>
    <row r="1544" spans="2:5">
      <c r="B1544" s="76">
        <v>93313000</v>
      </c>
      <c r="C1544" s="77" t="s">
        <v>240</v>
      </c>
      <c r="D1544" s="78">
        <v>70442.44</v>
      </c>
      <c r="E1544" s="125">
        <f t="shared" si="55"/>
        <v>70442.44</v>
      </c>
    </row>
    <row r="1545" spans="2:5">
      <c r="B1545" s="76">
        <v>93313002</v>
      </c>
      <c r="C1545" s="77" t="s">
        <v>815</v>
      </c>
      <c r="D1545" s="78">
        <v>101990.84</v>
      </c>
      <c r="E1545" s="125">
        <f t="shared" si="55"/>
        <v>101990.84</v>
      </c>
    </row>
    <row r="1546" spans="2:5">
      <c r="B1546" s="76">
        <v>93315000</v>
      </c>
      <c r="C1546" s="77" t="s">
        <v>48</v>
      </c>
      <c r="D1546" s="78">
        <v>1872.8</v>
      </c>
      <c r="E1546" s="125">
        <f t="shared" si="55"/>
        <v>1872.8</v>
      </c>
    </row>
    <row r="1547" spans="2:5">
      <c r="B1547" s="76">
        <v>93316000</v>
      </c>
      <c r="C1547" s="77" t="s">
        <v>49</v>
      </c>
      <c r="D1547" s="78">
        <v>87754.880000000005</v>
      </c>
      <c r="E1547" s="125">
        <f t="shared" si="55"/>
        <v>87754.880000000005</v>
      </c>
    </row>
    <row r="1548" spans="2:5">
      <c r="B1548" s="77"/>
      <c r="C1548" s="3" t="s">
        <v>23</v>
      </c>
      <c r="D1548" s="79">
        <f>SUM(D1539:D1547)</f>
        <v>328799.75</v>
      </c>
      <c r="E1548" s="29"/>
    </row>
    <row r="1549" spans="2:5">
      <c r="B1549" s="71"/>
      <c r="C1549" s="71"/>
      <c r="D1549" s="72"/>
      <c r="E1549" s="29"/>
    </row>
    <row r="1550" spans="2:5">
      <c r="B1550" s="47">
        <v>93321200</v>
      </c>
      <c r="C1550" s="53" t="s">
        <v>816</v>
      </c>
      <c r="D1550" s="192">
        <v>85000</v>
      </c>
      <c r="E1550" s="55">
        <f>D1550</f>
        <v>85000</v>
      </c>
    </row>
    <row r="1551" spans="2:5">
      <c r="B1551" s="47">
        <v>93321201</v>
      </c>
      <c r="C1551" s="53" t="s">
        <v>817</v>
      </c>
      <c r="D1551" s="192">
        <v>80000</v>
      </c>
      <c r="E1551" s="55">
        <f>+D1551</f>
        <v>80000</v>
      </c>
    </row>
    <row r="1552" spans="2:5">
      <c r="B1552" s="47">
        <v>93321300</v>
      </c>
      <c r="C1552" s="53" t="s">
        <v>818</v>
      </c>
      <c r="D1552" s="192">
        <v>40000</v>
      </c>
      <c r="E1552" s="55">
        <f t="shared" ref="E1552:E1559" si="56">D1552</f>
        <v>40000</v>
      </c>
    </row>
    <row r="1553" spans="2:5">
      <c r="B1553" s="47">
        <v>93321301</v>
      </c>
      <c r="C1553" s="53" t="s">
        <v>107</v>
      </c>
      <c r="D1553" s="192">
        <v>850</v>
      </c>
      <c r="E1553" s="55">
        <f t="shared" si="56"/>
        <v>850</v>
      </c>
    </row>
    <row r="1554" spans="2:5">
      <c r="B1554" s="47">
        <v>93321400</v>
      </c>
      <c r="C1554" s="53" t="s">
        <v>819</v>
      </c>
      <c r="D1554" s="54">
        <v>5000</v>
      </c>
      <c r="E1554" s="55">
        <f t="shared" si="56"/>
        <v>5000</v>
      </c>
    </row>
    <row r="1555" spans="2:5">
      <c r="B1555" s="47">
        <v>93322100</v>
      </c>
      <c r="C1555" s="53" t="s">
        <v>820</v>
      </c>
      <c r="D1555" s="54">
        <v>350000</v>
      </c>
      <c r="E1555" s="55">
        <f t="shared" si="56"/>
        <v>350000</v>
      </c>
    </row>
    <row r="1556" spans="2:5">
      <c r="B1556" s="47">
        <v>93322101</v>
      </c>
      <c r="C1556" s="53" t="s">
        <v>821</v>
      </c>
      <c r="D1556" s="54">
        <v>90000</v>
      </c>
      <c r="E1556" s="55">
        <f t="shared" si="56"/>
        <v>90000</v>
      </c>
    </row>
    <row r="1557" spans="2:5">
      <c r="B1557" s="47">
        <v>93322104</v>
      </c>
      <c r="C1557" s="53" t="s">
        <v>822</v>
      </c>
      <c r="D1557" s="54">
        <v>2000</v>
      </c>
      <c r="E1557" s="55">
        <f t="shared" si="56"/>
        <v>2000</v>
      </c>
    </row>
    <row r="1558" spans="2:5">
      <c r="B1558" s="47">
        <v>93322706</v>
      </c>
      <c r="C1558" s="53" t="s">
        <v>60</v>
      </c>
      <c r="D1558" s="54">
        <v>9000</v>
      </c>
      <c r="E1558" s="55">
        <f t="shared" si="56"/>
        <v>9000</v>
      </c>
    </row>
    <row r="1559" spans="2:5">
      <c r="B1559" s="47">
        <v>93322707</v>
      </c>
      <c r="C1559" s="53" t="s">
        <v>823</v>
      </c>
      <c r="D1559" s="54">
        <v>38520</v>
      </c>
      <c r="E1559" s="55">
        <f t="shared" si="56"/>
        <v>38520</v>
      </c>
    </row>
    <row r="1560" spans="2:5">
      <c r="B1560" s="71"/>
      <c r="C1560" s="1" t="s">
        <v>23</v>
      </c>
      <c r="D1560" s="52">
        <f>SUM(D1550:D1559)</f>
        <v>700370</v>
      </c>
      <c r="E1560" s="29"/>
    </row>
    <row r="1561" spans="2:5">
      <c r="B1561" s="71"/>
      <c r="C1561" s="71"/>
      <c r="D1561" s="72"/>
      <c r="E1561" s="29"/>
    </row>
    <row r="1562" spans="2:5">
      <c r="B1562" s="93">
        <v>93335800</v>
      </c>
      <c r="C1562" s="94" t="s">
        <v>96</v>
      </c>
      <c r="D1562" s="95">
        <v>1274</v>
      </c>
      <c r="E1562" s="55">
        <f>D1562</f>
        <v>1274</v>
      </c>
    </row>
    <row r="1563" spans="2:5">
      <c r="B1563" s="96"/>
      <c r="C1563" s="34" t="s">
        <v>23</v>
      </c>
      <c r="D1563" s="97">
        <f>SUM(D1562)</f>
        <v>1274</v>
      </c>
      <c r="E1563" s="29"/>
    </row>
    <row r="1564" spans="2:5">
      <c r="B1564" s="71"/>
      <c r="C1564" s="71"/>
      <c r="D1564" s="72"/>
      <c r="E1564" s="29"/>
    </row>
    <row r="1565" spans="2:5">
      <c r="B1565" s="65">
        <v>93360000</v>
      </c>
      <c r="C1565" s="66" t="s">
        <v>824</v>
      </c>
      <c r="D1565" s="67">
        <v>55000</v>
      </c>
      <c r="E1565" s="55">
        <f>+D1565</f>
        <v>55000</v>
      </c>
    </row>
    <row r="1566" spans="2:5">
      <c r="B1566" s="65">
        <v>93360200</v>
      </c>
      <c r="C1566" s="66" t="s">
        <v>825</v>
      </c>
      <c r="D1566" s="67">
        <v>20000</v>
      </c>
      <c r="E1566" s="55">
        <f>D1566</f>
        <v>20000</v>
      </c>
    </row>
    <row r="1567" spans="2:5">
      <c r="B1567" s="65">
        <v>93362200</v>
      </c>
      <c r="C1567" s="66" t="s">
        <v>826</v>
      </c>
      <c r="D1567" s="67">
        <v>80000</v>
      </c>
      <c r="E1567" s="55">
        <f>D1567</f>
        <v>80000</v>
      </c>
    </row>
    <row r="1568" spans="2:5">
      <c r="B1568" s="65">
        <v>93362500</v>
      </c>
      <c r="C1568" s="66" t="s">
        <v>244</v>
      </c>
      <c r="D1568" s="67">
        <v>50000</v>
      </c>
      <c r="E1568" s="55">
        <f t="shared" ref="E1568:E1574" si="57">+D1568</f>
        <v>50000</v>
      </c>
    </row>
    <row r="1569" spans="2:5">
      <c r="B1569" s="65">
        <v>93362700</v>
      </c>
      <c r="C1569" s="66" t="s">
        <v>827</v>
      </c>
      <c r="D1569" s="67">
        <v>58000</v>
      </c>
      <c r="E1569" s="55">
        <f t="shared" si="57"/>
        <v>58000</v>
      </c>
    </row>
    <row r="1570" spans="2:5">
      <c r="B1570" s="65">
        <v>93362702</v>
      </c>
      <c r="C1570" s="66" t="s">
        <v>828</v>
      </c>
      <c r="D1570" s="67">
        <v>42000</v>
      </c>
      <c r="E1570" s="55">
        <f t="shared" si="57"/>
        <v>42000</v>
      </c>
    </row>
    <row r="1571" spans="2:5">
      <c r="B1571" s="65">
        <v>93362703</v>
      </c>
      <c r="C1571" s="66" t="s">
        <v>829</v>
      </c>
      <c r="D1571" s="67">
        <v>16000</v>
      </c>
      <c r="E1571" s="55">
        <f t="shared" si="57"/>
        <v>16000</v>
      </c>
    </row>
    <row r="1572" spans="2:5">
      <c r="B1572" s="65">
        <v>93362900</v>
      </c>
      <c r="C1572" s="66" t="s">
        <v>830</v>
      </c>
      <c r="D1572" s="67">
        <v>2000</v>
      </c>
      <c r="E1572" s="55">
        <f t="shared" si="57"/>
        <v>2000</v>
      </c>
    </row>
    <row r="1573" spans="2:5">
      <c r="B1573" s="65">
        <v>93362901</v>
      </c>
      <c r="C1573" s="66" t="s">
        <v>831</v>
      </c>
      <c r="D1573" s="67">
        <v>5000</v>
      </c>
      <c r="E1573" s="55">
        <f t="shared" si="57"/>
        <v>5000</v>
      </c>
    </row>
    <row r="1574" spans="2:5">
      <c r="B1574" s="65">
        <v>93364800</v>
      </c>
      <c r="C1574" s="66" t="s">
        <v>832</v>
      </c>
      <c r="D1574" s="67">
        <v>9000</v>
      </c>
      <c r="E1574" s="55">
        <f t="shared" si="57"/>
        <v>9000</v>
      </c>
    </row>
    <row r="1575" spans="2:5">
      <c r="B1575" s="62"/>
      <c r="C1575" s="63" t="s">
        <v>23</v>
      </c>
      <c r="D1575" s="75">
        <f>SUM(D1565:D1574)</f>
        <v>337000</v>
      </c>
      <c r="E1575" s="29"/>
    </row>
    <row r="1576" spans="2:5">
      <c r="B1576" s="71"/>
      <c r="C1576" s="71"/>
      <c r="D1576" s="72"/>
      <c r="E1576" s="100">
        <f>SUM(D1337+D1361+D1364+D1367+D1371+D1376+D1392+D1404+D1409+D1412+D1420+D1423+D1430+D1437+D1480+D1487+D1492+D1504+D1510+D1524+D1532+D1535+D1548+D1560+D1563+D1575+D1581+D1584)</f>
        <v>7735756.8300000001</v>
      </c>
    </row>
    <row r="1577" spans="2:5">
      <c r="B1577" s="71"/>
      <c r="C1577" s="45" t="s">
        <v>833</v>
      </c>
      <c r="D1577" s="46"/>
      <c r="E1577" s="29"/>
    </row>
    <row r="1578" spans="2:5">
      <c r="B1578" s="44"/>
      <c r="C1578" s="98"/>
      <c r="D1578" s="72"/>
      <c r="E1578" s="29"/>
    </row>
    <row r="1579" spans="2:5">
      <c r="B1579" s="44" t="s">
        <v>834</v>
      </c>
      <c r="C1579" s="73" t="s">
        <v>60</v>
      </c>
      <c r="D1579" s="72">
        <v>3000</v>
      </c>
      <c r="E1579" s="51">
        <f>+D1579</f>
        <v>3000</v>
      </c>
    </row>
    <row r="1580" spans="2:5">
      <c r="B1580" s="47">
        <v>93422708</v>
      </c>
      <c r="C1580" s="53" t="s">
        <v>835</v>
      </c>
      <c r="D1580" s="54">
        <v>96939.6</v>
      </c>
      <c r="E1580" s="55">
        <f>D1580</f>
        <v>96939.6</v>
      </c>
    </row>
    <row r="1581" spans="2:5">
      <c r="B1581" s="71"/>
      <c r="C1581" s="1" t="s">
        <v>23</v>
      </c>
      <c r="D1581" s="75">
        <f>SUM(D1579:D1580)</f>
        <v>99939.6</v>
      </c>
      <c r="E1581" s="29"/>
    </row>
    <row r="1582" spans="2:5">
      <c r="B1582" s="71"/>
      <c r="C1582" s="1"/>
      <c r="D1582" s="64"/>
      <c r="E1582" s="29"/>
    </row>
    <row r="1583" spans="2:5">
      <c r="B1583" s="93">
        <v>93435900</v>
      </c>
      <c r="C1583" s="94" t="s">
        <v>813</v>
      </c>
      <c r="D1583" s="95">
        <v>4000</v>
      </c>
      <c r="E1583" s="55">
        <f>D1583</f>
        <v>4000</v>
      </c>
    </row>
    <row r="1584" spans="2:5">
      <c r="B1584" s="96"/>
      <c r="C1584" s="34" t="s">
        <v>23</v>
      </c>
      <c r="D1584" s="97">
        <f>SUM(D1583)</f>
        <v>4000</v>
      </c>
      <c r="E1584" s="29"/>
    </row>
    <row r="1585" spans="2:5">
      <c r="B1585" s="71"/>
      <c r="C1585" s="1"/>
      <c r="D1585" s="64"/>
      <c r="E1585" s="29"/>
    </row>
    <row r="1586" spans="2:5">
      <c r="B1586" s="44"/>
      <c r="C1586" s="45" t="s">
        <v>836</v>
      </c>
      <c r="D1586" s="46"/>
      <c r="E1586" s="29"/>
    </row>
    <row r="1587" spans="2:5">
      <c r="B1587" s="71"/>
      <c r="C1587" s="1"/>
      <c r="D1587" s="64"/>
      <c r="E1587" s="29"/>
    </row>
    <row r="1588" spans="2:5">
      <c r="B1588" s="47">
        <v>94322605</v>
      </c>
      <c r="C1588" s="110" t="s">
        <v>837</v>
      </c>
      <c r="D1588" s="54">
        <v>6000</v>
      </c>
      <c r="E1588" s="55">
        <f>D1588</f>
        <v>6000</v>
      </c>
    </row>
    <row r="1589" spans="2:5">
      <c r="B1589" s="47">
        <v>94322608</v>
      </c>
      <c r="C1589" s="110" t="s">
        <v>838</v>
      </c>
      <c r="D1589" s="54">
        <v>10894.97</v>
      </c>
      <c r="E1589" s="55">
        <f>+D1589</f>
        <v>10894.97</v>
      </c>
    </row>
    <row r="1590" spans="2:5">
      <c r="B1590" s="71"/>
      <c r="C1590" s="1" t="s">
        <v>23</v>
      </c>
      <c r="D1590" s="75">
        <f>SUM(D1588:D1589)</f>
        <v>16894.97</v>
      </c>
      <c r="E1590" s="29"/>
    </row>
    <row r="1591" spans="2:5">
      <c r="B1591" s="71"/>
      <c r="C1591" s="1"/>
      <c r="D1591" s="64"/>
      <c r="E1591" s="29"/>
    </row>
    <row r="1592" spans="2:5">
      <c r="B1592" s="56">
        <v>94346700</v>
      </c>
      <c r="C1592" s="57" t="s">
        <v>839</v>
      </c>
      <c r="D1592" s="58">
        <v>281813.56</v>
      </c>
      <c r="E1592" s="55">
        <f>D1592</f>
        <v>281813.56</v>
      </c>
    </row>
    <row r="1593" spans="2:5">
      <c r="B1593" s="56">
        <v>94346701</v>
      </c>
      <c r="C1593" s="57" t="s">
        <v>840</v>
      </c>
      <c r="D1593" s="58">
        <v>200000</v>
      </c>
      <c r="E1593" s="55">
        <f>D1593</f>
        <v>200000</v>
      </c>
    </row>
    <row r="1594" spans="2:5">
      <c r="B1594" s="56">
        <v>94346702</v>
      </c>
      <c r="C1594" s="57" t="s">
        <v>841</v>
      </c>
      <c r="D1594" s="58">
        <v>60646.62</v>
      </c>
      <c r="E1594" s="55">
        <f>+D1594</f>
        <v>60646.62</v>
      </c>
    </row>
    <row r="1595" spans="2:5">
      <c r="B1595" s="59"/>
      <c r="C1595" s="60" t="s">
        <v>23</v>
      </c>
      <c r="D1595" s="61">
        <f>SUM(D1592:D1594)</f>
        <v>542460.18000000005</v>
      </c>
      <c r="E1595" s="100">
        <f>SUM(E19:E1594)</f>
        <v>175190040.65999988</v>
      </c>
    </row>
    <row r="1596" spans="2:5">
      <c r="B1596" s="71"/>
      <c r="C1596" s="71"/>
      <c r="D1596" s="72"/>
      <c r="E1596" s="194"/>
    </row>
    <row r="1597" spans="2:5">
      <c r="B1597" s="195"/>
      <c r="C1597" s="196" t="s">
        <v>842</v>
      </c>
      <c r="D1597" s="197" t="e">
        <f>D1595+D1590+D1581+D1535+D1532+D1524+D1510+D1504+D1492+D1487+D1480+D1464+D1459+D1450+D1437+D1430+D1420+D1412+D1404+D1392+D1376+D1371+D1364+D1361+D1337+D1320+D1316+D1302+D1293+D1287+D1283+D1263+D1258+D1246+D1243+D1222+D1219+D1214+D1211+D1204+D1186+D1179+D1175+D1170+D1164+D1149+D1145+#REF!+D1138+D1135+D1124+D1115+D1098+D1064+#REF!+D1045+D1033+D1027+D1021+D1008+#REF!+#REF!+D994+D989+D982+D975+D972+D962+#REF!+D953+D950+D938+D935+D932+D921+D916+D906+D892+#REF!+D882+D874+D857+D839+D833+D825+D816+D813+D777+D762+#REF!+D734+D728+D722+D697+D690+D687+D659+D647+D644+D623+D610+D602+D599+D588+D584+D576+D566+#REF!+D551+D545+D540+D516+D511+D505+D487+D470+D467+D452+D449+D431+D415+D412+D408+D385+D381+D353+D346+D337+D334+D311+D294+D288+D270+D267+D257+D246+D241+D232+D221+D208+D186+D168+D165+D162+#REF!+D144+D134+D121+D101+D93+D76+D72+#REF!+D59+D54+D51+D44+D38+D21+D19+D138+#REF!+D462+D1423+#REF!+#REF!+D235+D249+#REF!+D669+D34+D522+D530+D297+D340+D391+D1275+D650+D1590+D1603+D1611+D1575+D1560+D1548+D749+D836+#REF!+D1563+D877+D887+D895</f>
        <v>#REF!</v>
      </c>
      <c r="E1597" s="100">
        <f>SUM(D1590+D1595)</f>
        <v>559355.15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E8" sqref="E8"/>
    </sheetView>
  </sheetViews>
  <sheetFormatPr baseColWidth="10" defaultRowHeight="14.4"/>
  <cols>
    <col min="1" max="1" width="64.21875" bestFit="1" customWidth="1"/>
    <col min="2" max="2" width="13.88671875" customWidth="1"/>
    <col min="4" max="5" width="12.5546875" bestFit="1" customWidth="1"/>
  </cols>
  <sheetData>
    <row r="1" spans="1:4">
      <c r="A1" s="213" t="s">
        <v>859</v>
      </c>
      <c r="B1" s="226" t="s">
        <v>860</v>
      </c>
    </row>
    <row r="3" spans="1:4">
      <c r="A3" s="214" t="s">
        <v>844</v>
      </c>
      <c r="B3" s="216">
        <v>738800</v>
      </c>
    </row>
    <row r="4" spans="1:4">
      <c r="A4" s="215"/>
    </row>
    <row r="5" spans="1:4">
      <c r="A5" s="214" t="s">
        <v>845</v>
      </c>
      <c r="B5" s="216">
        <v>952742.12999999989</v>
      </c>
    </row>
    <row r="6" spans="1:4">
      <c r="A6" s="215"/>
    </row>
    <row r="7" spans="1:4">
      <c r="A7" s="214" t="s">
        <v>846</v>
      </c>
      <c r="B7" s="216">
        <v>3678205.45</v>
      </c>
    </row>
    <row r="8" spans="1:4">
      <c r="A8" s="215"/>
    </row>
    <row r="9" spans="1:4">
      <c r="A9" s="212" t="s">
        <v>847</v>
      </c>
      <c r="B9" s="219">
        <v>9342757.7600000016</v>
      </c>
    </row>
    <row r="10" spans="1:4">
      <c r="A10" s="215"/>
    </row>
    <row r="11" spans="1:4">
      <c r="A11" s="212" t="s">
        <v>849</v>
      </c>
      <c r="B11" s="218">
        <v>22927229.420000002</v>
      </c>
      <c r="D11" s="100">
        <v>16406921.77</v>
      </c>
    </row>
    <row r="12" spans="1:4">
      <c r="A12" s="215"/>
      <c r="D12" s="100">
        <v>6520307.6499999994</v>
      </c>
    </row>
    <row r="13" spans="1:4">
      <c r="A13" s="214" t="s">
        <v>848</v>
      </c>
      <c r="B13" s="216">
        <v>1594716.43</v>
      </c>
      <c r="D13" s="198">
        <v>22927229.420000002</v>
      </c>
    </row>
    <row r="14" spans="1:4">
      <c r="A14" s="215"/>
    </row>
    <row r="15" spans="1:4">
      <c r="A15" s="214" t="s">
        <v>850</v>
      </c>
      <c r="B15" s="216">
        <v>1957958.0399999998</v>
      </c>
    </row>
    <row r="16" spans="1:4">
      <c r="A16" s="215"/>
    </row>
    <row r="17" spans="1:4">
      <c r="A17" s="214" t="s">
        <v>851</v>
      </c>
      <c r="B17" s="216">
        <v>2469991.48</v>
      </c>
    </row>
    <row r="18" spans="1:4">
      <c r="A18" s="215"/>
    </row>
    <row r="19" spans="1:4">
      <c r="A19" s="214" t="s">
        <v>852</v>
      </c>
      <c r="B19" s="216">
        <v>3616203.1</v>
      </c>
    </row>
    <row r="20" spans="1:4">
      <c r="A20" s="215"/>
    </row>
    <row r="21" spans="1:4">
      <c r="A21" s="212" t="s">
        <v>853</v>
      </c>
      <c r="B21" s="218">
        <v>4501114.3299999991</v>
      </c>
      <c r="D21" s="100">
        <v>4356861.6099999994</v>
      </c>
    </row>
    <row r="22" spans="1:4">
      <c r="A22" s="215"/>
      <c r="D22" s="100">
        <v>144252.72</v>
      </c>
    </row>
    <row r="23" spans="1:4">
      <c r="A23" s="214" t="s">
        <v>854</v>
      </c>
      <c r="B23" s="217">
        <v>323376.94</v>
      </c>
      <c r="D23" s="198">
        <f>SUM(D21:D22)</f>
        <v>4501114.3299999991</v>
      </c>
    </row>
    <row r="24" spans="1:4">
      <c r="A24" s="215"/>
    </row>
    <row r="25" spans="1:4">
      <c r="A25" s="214" t="s">
        <v>856</v>
      </c>
      <c r="B25" s="217">
        <v>719611.07000000007</v>
      </c>
      <c r="D25" s="198">
        <v>574411.07000000007</v>
      </c>
    </row>
    <row r="26" spans="1:4">
      <c r="A26" s="215"/>
      <c r="D26" s="198">
        <v>145200</v>
      </c>
    </row>
    <row r="27" spans="1:4">
      <c r="A27" s="212" t="s">
        <v>855</v>
      </c>
      <c r="B27" s="218">
        <v>4097327.2199999997</v>
      </c>
      <c r="D27" s="198">
        <f>SUM(D25:D26)</f>
        <v>719611.07000000007</v>
      </c>
    </row>
    <row r="28" spans="1:4">
      <c r="A28" s="215"/>
    </row>
    <row r="29" spans="1:4">
      <c r="A29" s="212" t="s">
        <v>90</v>
      </c>
      <c r="B29" s="218">
        <v>2227084.14</v>
      </c>
    </row>
    <row r="30" spans="1:4">
      <c r="A30" s="215"/>
    </row>
    <row r="31" spans="1:4">
      <c r="A31" s="212" t="s">
        <v>857</v>
      </c>
      <c r="B31" s="218">
        <v>14843487.09</v>
      </c>
    </row>
    <row r="32" spans="1:4">
      <c r="A32" s="215"/>
    </row>
    <row r="33" spans="1:4">
      <c r="A33" s="214" t="s">
        <v>701</v>
      </c>
      <c r="B33" s="217">
        <v>808557.78</v>
      </c>
      <c r="D33" s="198">
        <v>388523.45</v>
      </c>
    </row>
    <row r="34" spans="1:4">
      <c r="A34" s="215"/>
      <c r="D34" s="100">
        <v>420034.33</v>
      </c>
    </row>
    <row r="35" spans="1:4">
      <c r="A35" s="214" t="s">
        <v>728</v>
      </c>
      <c r="B35" s="217">
        <v>7735756.8300000001</v>
      </c>
      <c r="D35" s="198">
        <f>SUM(D33:D34)</f>
        <v>808557.78</v>
      </c>
    </row>
    <row r="36" spans="1:4">
      <c r="A36" s="215"/>
    </row>
    <row r="37" spans="1:4">
      <c r="A37" s="214" t="s">
        <v>858</v>
      </c>
      <c r="B37" s="217">
        <v>559355.15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sqref="A1:B27"/>
    </sheetView>
  </sheetViews>
  <sheetFormatPr baseColWidth="10" defaultRowHeight="14.4"/>
  <cols>
    <col min="1" max="1" width="67.88671875" customWidth="1"/>
    <col min="2" max="2" width="14.6640625" customWidth="1"/>
    <col min="4" max="4" width="13" bestFit="1" customWidth="1"/>
  </cols>
  <sheetData>
    <row r="1" spans="1:4">
      <c r="A1" s="224" t="s">
        <v>909</v>
      </c>
      <c r="B1" s="225" t="s">
        <v>860</v>
      </c>
    </row>
    <row r="3" spans="1:4">
      <c r="A3" s="222" t="s">
        <v>131</v>
      </c>
      <c r="B3" s="67">
        <v>1236628</v>
      </c>
      <c r="D3" s="67">
        <f>661000+25628</f>
        <v>686628</v>
      </c>
    </row>
    <row r="4" spans="1:4">
      <c r="D4" s="67">
        <v>550000</v>
      </c>
    </row>
    <row r="5" spans="1:4">
      <c r="A5" s="222" t="s">
        <v>861</v>
      </c>
      <c r="B5" s="67">
        <v>6400963.1299999999</v>
      </c>
      <c r="D5" s="220">
        <f>SUM(D3:D4)</f>
        <v>1236628</v>
      </c>
    </row>
    <row r="7" spans="1:4">
      <c r="A7" s="222" t="s">
        <v>862</v>
      </c>
      <c r="B7" s="67">
        <v>550000</v>
      </c>
    </row>
    <row r="9" spans="1:4">
      <c r="A9" s="223" t="s">
        <v>865</v>
      </c>
      <c r="B9" s="67">
        <v>499925.63</v>
      </c>
    </row>
    <row r="11" spans="1:4">
      <c r="A11" s="223" t="s">
        <v>866</v>
      </c>
      <c r="B11" s="67">
        <v>550000</v>
      </c>
    </row>
    <row r="13" spans="1:4">
      <c r="A13" s="223" t="s">
        <v>873</v>
      </c>
      <c r="B13" s="67">
        <v>150000</v>
      </c>
    </row>
    <row r="15" spans="1:4">
      <c r="A15" s="223" t="s">
        <v>874</v>
      </c>
      <c r="B15" s="67">
        <v>110000</v>
      </c>
    </row>
    <row r="17" spans="1:2">
      <c r="A17" s="223" t="s">
        <v>875</v>
      </c>
      <c r="B17" s="67">
        <v>125000</v>
      </c>
    </row>
    <row r="19" spans="1:2">
      <c r="A19" s="223" t="s">
        <v>877</v>
      </c>
      <c r="B19" s="67">
        <v>750000</v>
      </c>
    </row>
    <row r="21" spans="1:2">
      <c r="A21" s="223" t="s">
        <v>878</v>
      </c>
      <c r="B21" s="67">
        <v>850000</v>
      </c>
    </row>
    <row r="23" spans="1:2">
      <c r="A23" s="223" t="s">
        <v>879</v>
      </c>
      <c r="B23" s="67">
        <v>2700000</v>
      </c>
    </row>
    <row r="25" spans="1:2">
      <c r="A25" s="223" t="s">
        <v>870</v>
      </c>
      <c r="B25" s="67">
        <v>1405000</v>
      </c>
    </row>
    <row r="27" spans="1:2">
      <c r="A27" s="223" t="s">
        <v>876</v>
      </c>
      <c r="B27" s="67">
        <v>1000000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3"/>
  <sheetViews>
    <sheetView workbookViewId="0">
      <selection activeCell="A18" sqref="A18"/>
    </sheetView>
  </sheetViews>
  <sheetFormatPr baseColWidth="10" defaultRowHeight="14.4"/>
  <cols>
    <col min="1" max="1" width="100.77734375" bestFit="1" customWidth="1"/>
    <col min="2" max="2" width="11.6640625" bestFit="1" customWidth="1"/>
  </cols>
  <sheetData>
    <row r="1" spans="1:2">
      <c r="A1" s="211" t="s">
        <v>908</v>
      </c>
      <c r="B1" s="225" t="s">
        <v>860</v>
      </c>
    </row>
    <row r="3" spans="1:2">
      <c r="A3" s="66" t="s">
        <v>863</v>
      </c>
      <c r="B3" s="67">
        <v>96400</v>
      </c>
    </row>
    <row r="5" spans="1:2">
      <c r="A5" s="66" t="s">
        <v>864</v>
      </c>
      <c r="B5" s="67">
        <v>25000</v>
      </c>
    </row>
    <row r="7" spans="1:2">
      <c r="A7" s="221" t="s">
        <v>867</v>
      </c>
      <c r="B7" s="67">
        <v>2700</v>
      </c>
    </row>
    <row r="9" spans="1:2">
      <c r="A9" s="221" t="s">
        <v>868</v>
      </c>
      <c r="B9" s="67">
        <v>26900</v>
      </c>
    </row>
    <row r="11" spans="1:2">
      <c r="A11" s="221" t="s">
        <v>869</v>
      </c>
      <c r="B11" s="67">
        <v>90000</v>
      </c>
    </row>
    <row r="13" spans="1:2">
      <c r="A13" s="221" t="s">
        <v>872</v>
      </c>
      <c r="B13" s="67">
        <v>74500</v>
      </c>
    </row>
    <row r="15" spans="1:2">
      <c r="A15" s="221" t="s">
        <v>871</v>
      </c>
      <c r="B15" s="67">
        <v>160000</v>
      </c>
    </row>
    <row r="17" spans="1:2">
      <c r="A17" s="221" t="s">
        <v>653</v>
      </c>
      <c r="B17" s="67">
        <v>58000</v>
      </c>
    </row>
    <row r="19" spans="1:2">
      <c r="A19" s="221" t="s">
        <v>880</v>
      </c>
      <c r="B19" s="67">
        <v>89700</v>
      </c>
    </row>
    <row r="21" spans="1:2">
      <c r="A21" s="221" t="s">
        <v>182</v>
      </c>
      <c r="B21" s="67">
        <v>370000</v>
      </c>
    </row>
    <row r="23" spans="1:2">
      <c r="A23" s="221" t="s">
        <v>881</v>
      </c>
      <c r="B23" s="67">
        <v>10000</v>
      </c>
    </row>
    <row r="25" spans="1:2">
      <c r="A25" s="221" t="s">
        <v>882</v>
      </c>
      <c r="B25" s="67">
        <v>3000</v>
      </c>
    </row>
    <row r="27" spans="1:2">
      <c r="A27" s="221" t="s">
        <v>883</v>
      </c>
      <c r="B27" s="67">
        <v>100000</v>
      </c>
    </row>
    <row r="29" spans="1:2">
      <c r="A29" s="221" t="s">
        <v>884</v>
      </c>
      <c r="B29" s="67">
        <v>200000</v>
      </c>
    </row>
    <row r="31" spans="1:2">
      <c r="A31" s="221" t="s">
        <v>885</v>
      </c>
      <c r="B31" s="67">
        <v>300000</v>
      </c>
    </row>
    <row r="33" spans="1:2">
      <c r="A33" s="221" t="s">
        <v>886</v>
      </c>
      <c r="B33" s="67">
        <v>67000</v>
      </c>
    </row>
    <row r="35" spans="1:2">
      <c r="A35" s="221" t="s">
        <v>887</v>
      </c>
      <c r="B35" s="67">
        <v>129300</v>
      </c>
    </row>
    <row r="37" spans="1:2">
      <c r="A37" s="221" t="s">
        <v>888</v>
      </c>
      <c r="B37" s="67">
        <v>48710.03</v>
      </c>
    </row>
    <row r="39" spans="1:2">
      <c r="A39" s="221" t="s">
        <v>889</v>
      </c>
      <c r="B39" s="67">
        <v>425000</v>
      </c>
    </row>
    <row r="41" spans="1:2">
      <c r="A41" s="221" t="s">
        <v>890</v>
      </c>
      <c r="B41" s="67">
        <v>36000</v>
      </c>
    </row>
    <row r="43" spans="1:2">
      <c r="A43" s="221" t="s">
        <v>891</v>
      </c>
      <c r="B43" s="67">
        <v>44851.32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A29" sqref="A29"/>
    </sheetView>
  </sheetViews>
  <sheetFormatPr baseColWidth="10" defaultRowHeight="14.4"/>
  <cols>
    <col min="1" max="1" width="57.21875" bestFit="1" customWidth="1"/>
    <col min="2" max="2" width="15.5546875" customWidth="1"/>
    <col min="3" max="3" width="14.21875" bestFit="1" customWidth="1"/>
    <col min="4" max="4" width="13.6640625" bestFit="1" customWidth="1"/>
    <col min="5" max="5" width="13.88671875" customWidth="1"/>
  </cols>
  <sheetData>
    <row r="1" spans="1:6" ht="26.4" customHeight="1">
      <c r="A1" s="1" t="s">
        <v>892</v>
      </c>
      <c r="B1" s="227">
        <v>2016</v>
      </c>
      <c r="C1" s="227">
        <v>2015</v>
      </c>
      <c r="D1" s="227" t="s">
        <v>893</v>
      </c>
      <c r="E1" s="227" t="s">
        <v>894</v>
      </c>
    </row>
    <row r="2" spans="1:6">
      <c r="A2" s="3" t="s">
        <v>1</v>
      </c>
      <c r="B2" s="4">
        <v>35531822.409999996</v>
      </c>
      <c r="C2" s="4">
        <v>32867914.100000001</v>
      </c>
      <c r="D2" s="229">
        <f>B2-C2</f>
        <v>2663908.3099999949</v>
      </c>
      <c r="E2" s="231">
        <f>D2*100/C2</f>
        <v>8.1048900818442711</v>
      </c>
    </row>
    <row r="3" spans="1:6">
      <c r="A3" s="5" t="s">
        <v>2</v>
      </c>
      <c r="B3" s="6">
        <v>17098911.5</v>
      </c>
      <c r="C3" s="6">
        <v>16660529.02</v>
      </c>
      <c r="D3" s="229">
        <f t="shared" ref="D3:D11" si="0">B3-C3</f>
        <v>438382.48000000045</v>
      </c>
      <c r="E3" s="231">
        <f t="shared" ref="E3:E11" si="1">D3*100/C3</f>
        <v>2.6312638660738066</v>
      </c>
    </row>
    <row r="4" spans="1:6">
      <c r="A4" s="7" t="s">
        <v>3</v>
      </c>
      <c r="B4" s="8">
        <v>829577</v>
      </c>
      <c r="C4" s="8">
        <v>920603.4</v>
      </c>
      <c r="D4" s="228">
        <f t="shared" si="0"/>
        <v>-91026.400000000023</v>
      </c>
      <c r="E4" s="232">
        <f t="shared" si="1"/>
        <v>-9.8876888788375119</v>
      </c>
    </row>
    <row r="5" spans="1:6">
      <c r="A5" s="9" t="s">
        <v>4</v>
      </c>
      <c r="B5" s="10">
        <v>15119190.079999998</v>
      </c>
      <c r="C5" s="10">
        <v>16148173.039999999</v>
      </c>
      <c r="D5" s="228">
        <f t="shared" si="0"/>
        <v>-1028982.9600000009</v>
      </c>
      <c r="E5" s="232">
        <f t="shared" si="1"/>
        <v>-6.3721323610488199</v>
      </c>
    </row>
    <row r="6" spans="1:6">
      <c r="A6" s="11" t="s">
        <v>5</v>
      </c>
      <c r="B6" s="12">
        <v>430000</v>
      </c>
      <c r="C6" s="12">
        <v>416000</v>
      </c>
      <c r="D6" s="229">
        <f t="shared" si="0"/>
        <v>14000</v>
      </c>
      <c r="E6" s="231">
        <f t="shared" si="1"/>
        <v>3.3653846153846154</v>
      </c>
    </row>
    <row r="7" spans="1:6">
      <c r="A7" s="13" t="s">
        <v>6</v>
      </c>
      <c r="B7" s="14">
        <v>8657484.8399999999</v>
      </c>
      <c r="C7" s="14">
        <v>8536317.5399999991</v>
      </c>
      <c r="D7" s="229">
        <f t="shared" si="0"/>
        <v>121167.30000000075</v>
      </c>
      <c r="E7" s="231">
        <f t="shared" si="1"/>
        <v>1.4194329045543068</v>
      </c>
    </row>
    <row r="8" spans="1:6">
      <c r="A8" s="15" t="s">
        <v>7</v>
      </c>
      <c r="B8" s="16">
        <v>8486934.379999999</v>
      </c>
      <c r="C8" s="16">
        <v>7211929.2400000002</v>
      </c>
      <c r="D8" s="229">
        <f t="shared" si="0"/>
        <v>1275005.1399999987</v>
      </c>
      <c r="E8" s="231">
        <f t="shared" si="1"/>
        <v>17.679113279819127</v>
      </c>
    </row>
    <row r="9" spans="1:6">
      <c r="A9" s="17" t="s">
        <v>8</v>
      </c>
      <c r="B9" s="18">
        <v>318000</v>
      </c>
      <c r="C9" s="18">
        <v>318000</v>
      </c>
      <c r="D9" s="229">
        <f t="shared" si="0"/>
        <v>0</v>
      </c>
      <c r="E9" s="231">
        <f t="shared" si="1"/>
        <v>0</v>
      </c>
    </row>
    <row r="10" spans="1:6">
      <c r="A10" s="19" t="s">
        <v>9</v>
      </c>
      <c r="B10" s="20">
        <v>5433079.79</v>
      </c>
      <c r="C10" s="20">
        <v>5346533.66</v>
      </c>
      <c r="D10" s="229">
        <f t="shared" si="0"/>
        <v>86546.129999999888</v>
      </c>
      <c r="E10" s="231">
        <f t="shared" si="1"/>
        <v>1.6187334730068805</v>
      </c>
    </row>
    <row r="11" spans="1:6">
      <c r="A11" s="23" t="s">
        <v>11</v>
      </c>
      <c r="B11" s="6">
        <v>91905000</v>
      </c>
      <c r="C11" s="6">
        <v>88426000</v>
      </c>
      <c r="D11" s="230">
        <f t="shared" si="0"/>
        <v>3479000</v>
      </c>
      <c r="E11" s="233">
        <f t="shared" si="1"/>
        <v>3.9343631963449663</v>
      </c>
    </row>
    <row r="13" spans="1:6">
      <c r="A13" t="s">
        <v>895</v>
      </c>
    </row>
    <row r="16" spans="1:6">
      <c r="A16" s="242" t="s">
        <v>904</v>
      </c>
      <c r="B16" s="243"/>
      <c r="C16" s="243">
        <v>2016</v>
      </c>
      <c r="D16" s="243">
        <v>2015</v>
      </c>
      <c r="E16" s="243" t="s">
        <v>893</v>
      </c>
      <c r="F16" s="243" t="s">
        <v>894</v>
      </c>
    </row>
    <row r="17" spans="1:6">
      <c r="A17" s="234" t="s">
        <v>896</v>
      </c>
      <c r="B17" s="235"/>
      <c r="C17" s="244">
        <v>517238</v>
      </c>
      <c r="D17" s="244">
        <v>500508.52</v>
      </c>
      <c r="E17" s="229">
        <f>C17-D17</f>
        <v>16729.479999999981</v>
      </c>
      <c r="F17" s="231">
        <f>E17*100/D17</f>
        <v>3.3424965473115185</v>
      </c>
    </row>
    <row r="18" spans="1:6">
      <c r="A18" s="234" t="s">
        <v>897</v>
      </c>
      <c r="B18" s="235"/>
      <c r="C18" s="244">
        <v>29699651</v>
      </c>
      <c r="D18" s="244">
        <v>27035318</v>
      </c>
      <c r="E18" s="229">
        <f t="shared" ref="E18:E24" si="2">C18-D18</f>
        <v>2664333</v>
      </c>
      <c r="F18" s="231">
        <f t="shared" ref="F18:F25" si="3">E18*100/D18</f>
        <v>9.8550089183341587</v>
      </c>
    </row>
    <row r="19" spans="1:6">
      <c r="A19" s="234" t="s">
        <v>898</v>
      </c>
      <c r="B19" s="236"/>
      <c r="C19" s="244">
        <v>4568938.22</v>
      </c>
      <c r="D19" s="244">
        <v>4642617.0599999996</v>
      </c>
      <c r="E19" s="228">
        <f t="shared" si="2"/>
        <v>-73678.839999999851</v>
      </c>
      <c r="F19" s="232">
        <f t="shared" si="3"/>
        <v>-1.5870109261176035</v>
      </c>
    </row>
    <row r="20" spans="1:6">
      <c r="A20" s="234" t="s">
        <v>899</v>
      </c>
      <c r="B20" s="237"/>
      <c r="C20" s="244">
        <v>54766172.780000001</v>
      </c>
      <c r="D20" s="244">
        <v>54226586.189999998</v>
      </c>
      <c r="E20" s="229">
        <f t="shared" si="2"/>
        <v>539586.59000000358</v>
      </c>
      <c r="F20" s="231">
        <f t="shared" si="3"/>
        <v>0.99505911751366993</v>
      </c>
    </row>
    <row r="21" spans="1:6">
      <c r="A21" s="238" t="s">
        <v>900</v>
      </c>
      <c r="B21" s="235"/>
      <c r="C21" s="244">
        <v>10000</v>
      </c>
      <c r="D21" s="244">
        <v>5000</v>
      </c>
      <c r="E21" s="229">
        <f t="shared" si="2"/>
        <v>5000</v>
      </c>
      <c r="F21" s="231">
        <f t="shared" si="3"/>
        <v>100</v>
      </c>
    </row>
    <row r="22" spans="1:6">
      <c r="A22" s="234" t="s">
        <v>901</v>
      </c>
      <c r="B22" s="235"/>
      <c r="C22" s="244">
        <v>2025000</v>
      </c>
      <c r="D22" s="244">
        <v>1099829.25</v>
      </c>
      <c r="E22" s="229">
        <f t="shared" si="2"/>
        <v>925170.75</v>
      </c>
      <c r="F22" s="231">
        <f t="shared" si="3"/>
        <v>84.11948945711346</v>
      </c>
    </row>
    <row r="23" spans="1:6">
      <c r="A23" s="234" t="s">
        <v>902</v>
      </c>
      <c r="B23" s="235"/>
      <c r="C23" s="244">
        <v>318000</v>
      </c>
      <c r="D23" s="244">
        <v>318000</v>
      </c>
      <c r="E23" s="229">
        <f t="shared" si="2"/>
        <v>0</v>
      </c>
      <c r="F23" s="231">
        <f t="shared" si="3"/>
        <v>0</v>
      </c>
    </row>
    <row r="24" spans="1:6" ht="15" thickBot="1">
      <c r="A24" s="239" t="s">
        <v>903</v>
      </c>
      <c r="B24" s="240"/>
      <c r="C24" s="244">
        <v>0</v>
      </c>
      <c r="D24" s="244">
        <v>598140.98</v>
      </c>
      <c r="E24" s="228">
        <f t="shared" si="2"/>
        <v>-598140.98</v>
      </c>
      <c r="F24" s="232">
        <f t="shared" si="3"/>
        <v>-100</v>
      </c>
    </row>
    <row r="25" spans="1:6">
      <c r="A25" s="253"/>
      <c r="B25" s="245" t="s">
        <v>905</v>
      </c>
      <c r="C25" s="246">
        <v>91905000</v>
      </c>
      <c r="D25" s="246">
        <f>SUM(D17:D24)</f>
        <v>88426000</v>
      </c>
      <c r="E25" s="246">
        <f>SUM(E17:E24)</f>
        <v>3479000.0000000037</v>
      </c>
      <c r="F25" s="247">
        <f t="shared" si="3"/>
        <v>3.9343631963449703</v>
      </c>
    </row>
    <row r="26" spans="1:6">
      <c r="A26" s="254"/>
    </row>
    <row r="27" spans="1:6">
      <c r="A27" s="249" t="s">
        <v>907</v>
      </c>
      <c r="B27" s="250"/>
      <c r="C27" s="250"/>
      <c r="D27" s="250"/>
      <c r="E27" s="250"/>
      <c r="F27" s="251"/>
    </row>
    <row r="28" spans="1:6">
      <c r="A28" s="248"/>
      <c r="B28" s="248"/>
      <c r="C28" s="248"/>
      <c r="D28" s="248"/>
      <c r="E28" s="248"/>
      <c r="F28" s="248"/>
    </row>
    <row r="29" spans="1:6">
      <c r="A29" s="252" t="s">
        <v>906</v>
      </c>
      <c r="B29" s="248"/>
      <c r="C29" s="248"/>
      <c r="D29" s="248"/>
      <c r="E29" s="248"/>
      <c r="F29" s="248"/>
    </row>
    <row r="30" spans="1:6">
      <c r="D30" s="241"/>
    </row>
  </sheetData>
  <pageMargins left="0.7" right="0.7" top="0.75" bottom="0.75" header="0.3" footer="0.3"/>
  <pageSetup paperSize="9" orientation="portrait" r:id="rId1"/>
  <ignoredErrors>
    <ignoredError sqref="D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Hoja3</vt:lpstr>
      <vt:lpstr>Hoja4</vt:lpstr>
      <vt:lpstr>Hoja5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veve.rodriguez</dc:creator>
  <cp:lastModifiedBy>veve.rodriguez</cp:lastModifiedBy>
  <dcterms:created xsi:type="dcterms:W3CDTF">2016-02-01T07:39:47Z</dcterms:created>
  <dcterms:modified xsi:type="dcterms:W3CDTF">2016-02-04T13:21:29Z</dcterms:modified>
</cp:coreProperties>
</file>