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35" windowWidth="28275" windowHeight="1155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D123" i="1"/>
  <c r="D12" s="1"/>
  <c r="C123"/>
  <c r="D122"/>
  <c r="C122"/>
  <c r="C121"/>
  <c r="C120"/>
  <c r="C118"/>
  <c r="D117"/>
  <c r="D11" s="1"/>
  <c r="C115"/>
  <c r="D109"/>
  <c r="D10" s="1"/>
  <c r="C109"/>
  <c r="D102"/>
  <c r="C98"/>
  <c r="D96"/>
  <c r="D94"/>
  <c r="D83"/>
  <c r="D74"/>
  <c r="D36"/>
  <c r="C31"/>
  <c r="D21"/>
  <c r="D5" s="1"/>
  <c r="C21"/>
  <c r="C15"/>
  <c r="D14"/>
  <c r="C14"/>
  <c r="C13"/>
  <c r="D9"/>
  <c r="D8"/>
  <c r="D7"/>
  <c r="D6"/>
  <c r="D13" l="1"/>
  <c r="D15" s="1"/>
</calcChain>
</file>

<file path=xl/comments1.xml><?xml version="1.0" encoding="utf-8"?>
<comments xmlns="http://schemas.openxmlformats.org/spreadsheetml/2006/main">
  <authors>
    <author>jorge.lorenzo</author>
  </authors>
  <commentList>
    <comment ref="D83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entrega a cta 2024 35.855.111,00 € mas liq positivo 2022 +3.520.145,83 € más 3.010.951,00 € más 198.965,49 liq positiva 2022</t>
        </r>
      </text>
    </comment>
    <comment ref="D85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DETRACCION 1.057.325,03 €
INGRESO 17.754.044,03</t>
        </r>
      </text>
    </comment>
  </commentList>
</comments>
</file>

<file path=xl/sharedStrings.xml><?xml version="1.0" encoding="utf-8"?>
<sst xmlns="http://schemas.openxmlformats.org/spreadsheetml/2006/main" count="131" uniqueCount="95">
  <si>
    <t xml:space="preserve">       PRESUPUESTO GENERAL DEL EXCMO. CABILDO INSULAR 2024</t>
  </si>
  <si>
    <t>I N G R E S O S</t>
  </si>
  <si>
    <t>DESCRIPCION</t>
  </si>
  <si>
    <t>EUROS</t>
  </si>
  <si>
    <t>CAPITULO I.- IMPUESTOS DIRECTOS</t>
  </si>
  <si>
    <t>CAPITULO II.- IMPUESTOS INDIRECTOS</t>
  </si>
  <si>
    <t>CAPITULO III.- TASAS, PRECIOS PÚBLICOS Y OTROS INGRESOS</t>
  </si>
  <si>
    <t>CAPITULO IV.- TRANSFERENCIAS CORRIENTES</t>
  </si>
  <si>
    <t>CAPITULO V.- INGRESOS PATRIMONIALES</t>
  </si>
  <si>
    <t>CAPITULO VII.- TRANSFERENCIAS DE CAPITAL</t>
  </si>
  <si>
    <t>CAPITULO VIII.- ACTIVOS FINANCIEROS</t>
  </si>
  <si>
    <t>CAPITULO IX.-  PASIVOS FINANCIEROS</t>
  </si>
  <si>
    <t>TOTAL</t>
  </si>
  <si>
    <t>GASTOS</t>
  </si>
  <si>
    <t>***DIFERENCIA ENTRE INGRESOS Y GASTOS</t>
  </si>
  <si>
    <t>CONCEPTO</t>
  </si>
  <si>
    <t xml:space="preserve">DESCRIPCIÓN </t>
  </si>
  <si>
    <t>CESIÓN IRPF</t>
  </si>
  <si>
    <t>RECARGO IMPUESTO ACTIVIDADES ECONÓMICAS</t>
  </si>
  <si>
    <t>TOTAL CAPÍTULO I</t>
  </si>
  <si>
    <t>IMPUESTOS SOBRE EL ALCOHOL Y BEBIDAS DERIVADAS</t>
  </si>
  <si>
    <t>IMPUESTO SOBRE LA CERVEZA</t>
  </si>
  <si>
    <t>IMPUESTO MATRICULACIÓN. PARTICIPACIÓN ORDINARIA</t>
  </si>
  <si>
    <t>IMPUESTO MATRICULACIÓN. FONDO DE INVERSIONES</t>
  </si>
  <si>
    <t>IMPUESTOS SOBRE PRODUCTOS INTERMEDIOS</t>
  </si>
  <si>
    <t>PARTICIPACIÓN EXACCION FISCAL SOBRE LA GASOLINA</t>
  </si>
  <si>
    <t>AIEM: PARTICIPACIÓN ORDINARIA</t>
  </si>
  <si>
    <t>AIEM: FONDO DE INVERSIONES</t>
  </si>
  <si>
    <t>IGIC: PARTICIPACIÓN ORDINARIA</t>
  </si>
  <si>
    <t>IGIC: FONDO DE INVERSIONES</t>
  </si>
  <si>
    <t>TOTAL CAPÍTULO II</t>
  </si>
  <si>
    <t>SERVICIO DE TRATAMIENTO DE RESIDUOS. TASA POR TRATAMIENTO/DEPOSITO NEUMÁTICOS</t>
  </si>
  <si>
    <t>TASA AYUNTAMIENTOS AL PIRS</t>
  </si>
  <si>
    <t>TASA HOSPITALES Y CLINICAS</t>
  </si>
  <si>
    <t>SERVICIOS ASISTENCIALES. TASA PENSIONES RESIDENCIA PENSIONISTAS</t>
  </si>
  <si>
    <t>TASAS POR UTILIZACIÓN INSTALACIONES DEPORTIVAS</t>
  </si>
  <si>
    <t>TASAS POR EXPEDICIÓN DE LICENCIAS DE CAZA</t>
  </si>
  <si>
    <t>TASAS POR EXPEDICIÓN DE DOCUMENTOS DE TRANSPORTE</t>
  </si>
  <si>
    <t>TASA POR EXPEDICIÓN DE DOCUMENTOS DE TURISMO</t>
  </si>
  <si>
    <t>TASA POR LABORATORIO Y VIVERO</t>
  </si>
  <si>
    <t xml:space="preserve">TASA POR EL SERVICIO CENTRAL HORTOFRUTICOLA </t>
  </si>
  <si>
    <t>TASA POR SERVICIO DE MATADERO</t>
  </si>
  <si>
    <t>TASA POR CURSO</t>
  </si>
  <si>
    <t>COMPENSACIÓN TELEFONICA DE ESPAÑA, S.A.</t>
  </si>
  <si>
    <t>TASA POR LICENCIA DE OBRAS</t>
  </si>
  <si>
    <t>SERVICIOS ASISTENCIALES. PRECIO PÚBLICO APOYO Y RESPIRO FAMILIAR</t>
  </si>
  <si>
    <t>PRECIO PUBLICO RESID. SOCIO-SANIT TRIANA</t>
  </si>
  <si>
    <t>PRECIO PUBLICO RESID. SOCIO-SANIT VILLAFLORA</t>
  </si>
  <si>
    <t>MATRICULAS CURSO DEPORTES</t>
  </si>
  <si>
    <t>OTROS CAMPUS DEPORTES</t>
  </si>
  <si>
    <t>ENTRADA A MUSEOS</t>
  </si>
  <si>
    <t>PRECIO PÚBLICO PLANTAS VIVERO</t>
  </si>
  <si>
    <t>PRECIO PÚBLICO FERIA EXPOSALDO</t>
  </si>
  <si>
    <t>PRECIO PÚBLICO CURSOS DE FORMACIÓN</t>
  </si>
  <si>
    <t>PRECIOS PÚBLICOS ACTOS/ACTIVIDADES CULTURALES</t>
  </si>
  <si>
    <t>PRECIO PUBLICO ENTRADAS Y VISITA CENTROS INTERES TURISTICO</t>
  </si>
  <si>
    <t>VENTA DE PUBLICACIONES</t>
  </si>
  <si>
    <t>VENTA MATERIAL CULTURA</t>
  </si>
  <si>
    <t>IMPORTE ANUNCIOS CARGO PARTICULARES</t>
  </si>
  <si>
    <t>MULTA INFRACCIÓN LEY DE CAZA DE CANARIAS</t>
  </si>
  <si>
    <t>MULTA INFRACCIÓN EN MATERIA DE CARRETERAS</t>
  </si>
  <si>
    <t>MULTA INFRACCIÓN EN MATERIA DE TRANSPORTE</t>
  </si>
  <si>
    <t>MULTA POR INFRACCIÓN MEDIO AMBIENTAL</t>
  </si>
  <si>
    <t>INDEMNIZACIÓN RESP PATRIMONIAL DAÑOS VIAS</t>
  </si>
  <si>
    <t xml:space="preserve">TOTAL CAPÍTULO III                      </t>
  </si>
  <si>
    <t>FONDO COMPLEMENTARIO DE FINANCIACIÓN</t>
  </si>
  <si>
    <t>COMPENSACIÓN IAE</t>
  </si>
  <si>
    <t>OTRAS TRANSFERENCIAS CORRIENTES DE LA AGE</t>
  </si>
  <si>
    <t>PARTICIPACIÓN EN INGRESOS DEL P.A.M.D.B.</t>
  </si>
  <si>
    <t>COSTE EFECTIVO TRANSF. DE COMPETENCIAS</t>
  </si>
  <si>
    <t>PROGRAMA SOCIOSANITARIO ATENCION A LA DISCAPACIDAD DE CANARIAS. LA PALMA</t>
  </si>
  <si>
    <t>FINANCIACIÓN DEPENDENCIA MAYORES Y DISCAPACIDAD</t>
  </si>
  <si>
    <t>REDUCCIÓN COMPENSACIÓN DEL IGTE</t>
  </si>
  <si>
    <t>REDUCCIÓN COMPENSACIÓN DEL IGTE: FONDO DE INVERSIONES</t>
  </si>
  <si>
    <t>APORT. CCAA FDCAN 2024 LINEA 1</t>
  </si>
  <si>
    <t>APORT. CCAA FDCAN 2023 LINEA 2</t>
  </si>
  <si>
    <t>APORTAC. CCAA FDCAN 2023 LINEA 3</t>
  </si>
  <si>
    <t>APORTAC. CCAA FDCAN 2024 LINEA 3</t>
  </si>
  <si>
    <t>CONVENIO CON LA ADMINIST. DEL ESTADO APOYO Y FOMENTO TRANSP. COLECTIVO LA PALMA</t>
  </si>
  <si>
    <t>RED CANARIA SERVICIOS/CENTROS ATENCIÓN SITUACIONES VIOLENCIA DE GÉNERO</t>
  </si>
  <si>
    <t>FONDO DE EMERGENCIA PARA MUJERES VICTIMAS DE LA VIOLENCIA DE GÉNERO</t>
  </si>
  <si>
    <t>APORTACIONES DE FAMILIAS E INSTITUCIONES HOSPITAL</t>
  </si>
  <si>
    <t>TOTAL CAPÍTULO IV</t>
  </si>
  <si>
    <t>INTERESES DE DEPÓSITOS EN ENTIDADES DE CRÉDITO</t>
  </si>
  <si>
    <t>TOTAL CAPÍTULO V</t>
  </si>
  <si>
    <t>APORT. CAC PLAN INFRAESTRUCTURA SOCIOSANITARIA</t>
  </si>
  <si>
    <t>APORT. CCAA FDCAN 2024 LINEA 2</t>
  </si>
  <si>
    <t>TOTAL CAPITULO VII</t>
  </si>
  <si>
    <t>CAPITULO VIII.-ACTIVOS FINANCIEROS</t>
  </si>
  <si>
    <t>REINTEGRO ANTICIPOS PAGAS AL PERSONAL</t>
  </si>
  <si>
    <t>REEMBOLSO PRÉSTAMOS ADQUISICIÓN, CONSTRUCCIÓN, REFORMA O AMPLIACIÓN PRIMERA VIVIENDA</t>
  </si>
  <si>
    <t>AYUDAS REINTEGRABLES EXCEPCIONALES AL PERSONAL</t>
  </si>
  <si>
    <t>TOTAL CAPÍTULO VIII</t>
  </si>
  <si>
    <t>PRESTAMO INVERSIONES 2024</t>
  </si>
  <si>
    <t>TOTAL CAPÍTULO IX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</si>
</sst>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vertical="center"/>
    </xf>
    <xf numFmtId="4" fontId="8" fillId="3" borderId="3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3" xfId="0" applyFont="1" applyBorder="1"/>
    <xf numFmtId="4" fontId="3" fillId="0" borderId="3" xfId="0" applyNumberFormat="1" applyFont="1" applyBorder="1" applyAlignment="1">
      <alignment vertical="center"/>
    </xf>
    <xf numFmtId="4" fontId="4" fillId="0" borderId="3" xfId="0" applyNumberFormat="1" applyFont="1" applyFill="1" applyBorder="1" applyAlignment="1">
      <alignment vertical="center"/>
    </xf>
    <xf numFmtId="0" fontId="0" fillId="0" borderId="3" xfId="0" applyBorder="1"/>
    <xf numFmtId="0" fontId="8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shrinkToFit="1"/>
    </xf>
    <xf numFmtId="4" fontId="3" fillId="0" borderId="9" xfId="0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shrinkToFit="1"/>
    </xf>
    <xf numFmtId="4" fontId="3" fillId="0" borderId="9" xfId="0" applyNumberFormat="1" applyFont="1" applyBorder="1" applyAlignment="1">
      <alignment vertical="center"/>
    </xf>
    <xf numFmtId="0" fontId="4" fillId="0" borderId="3" xfId="0" applyFont="1" applyFill="1" applyBorder="1" applyAlignment="1">
      <alignment vertical="center" shrinkToFit="1"/>
    </xf>
    <xf numFmtId="4" fontId="7" fillId="0" borderId="9" xfId="0" applyNumberFormat="1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shrinkToFit="1"/>
    </xf>
    <xf numFmtId="4" fontId="4" fillId="0" borderId="10" xfId="0" applyNumberFormat="1" applyFont="1" applyFill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left" vertical="justify"/>
    </xf>
    <xf numFmtId="4" fontId="3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justify"/>
    </xf>
    <xf numFmtId="4" fontId="3" fillId="4" borderId="3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justify"/>
    </xf>
    <xf numFmtId="0" fontId="0" fillId="0" borderId="3" xfId="0" applyBorder="1" applyAlignment="1">
      <alignment horizontal="center" vertical="justify"/>
    </xf>
    <xf numFmtId="0" fontId="4" fillId="0" borderId="11" xfId="0" applyFont="1" applyBorder="1" applyAlignment="1">
      <alignment horizontal="justify" vertical="justify"/>
    </xf>
    <xf numFmtId="4" fontId="3" fillId="0" borderId="3" xfId="0" applyNumberFormat="1" applyFont="1" applyFill="1" applyBorder="1" applyAlignment="1">
      <alignment horizontal="justify" vertical="justify"/>
    </xf>
    <xf numFmtId="4" fontId="4" fillId="0" borderId="3" xfId="0" applyNumberFormat="1" applyFont="1" applyFill="1" applyBorder="1" applyAlignment="1">
      <alignment horizontal="right" vertical="justify"/>
    </xf>
    <xf numFmtId="4" fontId="3" fillId="0" borderId="11" xfId="0" applyNumberFormat="1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4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3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5" borderId="11" xfId="0" applyFont="1" applyFill="1" applyBorder="1" applyAlignment="1">
      <alignment shrinkToFit="1"/>
    </xf>
    <xf numFmtId="0" fontId="4" fillId="5" borderId="3" xfId="0" applyFont="1" applyFill="1" applyBorder="1" applyAlignment="1">
      <alignment vertical="center" shrinkToFit="1"/>
    </xf>
    <xf numFmtId="0" fontId="4" fillId="5" borderId="11" xfId="0" applyFont="1" applyFill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4" fillId="5" borderId="10" xfId="0" applyFont="1" applyFill="1" applyBorder="1" applyAlignment="1">
      <alignment vertical="center" shrinkToFit="1"/>
    </xf>
    <xf numFmtId="0" fontId="4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S\Presup%202009\05%20PROPUESTA%20PRESUPUESTO%2009%20PLENO%2015%20dic%20PLE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S/PRESUPUESTO%202024/BORRADOR%20PRESUPUESTO%20DEFINITIV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4"/>
      <sheetName val="CONSOLIDADO 2008"/>
      <sheetName val="CONSOLIDADO 2009"/>
      <sheetName val="INGRESOS 2009"/>
      <sheetName val="GASTOS 2009"/>
      <sheetName val="ANEXO INVERSIONES 2009"/>
      <sheetName val="ANEXO PLURIANUAL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C14">
            <v>97999127.890000001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TOS-ok"/>
      <sheetName val="ANEXO PLURIANUALIDADES-ok"/>
      <sheetName val="ANEXO INVERSIONES 2024"/>
      <sheetName val="INGRESOS"/>
      <sheetName val="CONSOLIDADO"/>
      <sheetName val="Hoja1"/>
      <sheetName val="Hoja2"/>
      <sheetName val="Hoja3"/>
    </sheetNames>
    <sheetDataSet>
      <sheetData sheetId="0">
        <row r="14">
          <cell r="C14">
            <v>210000000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3"/>
  <sheetViews>
    <sheetView tabSelected="1" topLeftCell="A88" workbookViewId="0">
      <selection activeCell="I83" sqref="I83"/>
    </sheetView>
  </sheetViews>
  <sheetFormatPr baseColWidth="10" defaultRowHeight="15"/>
  <cols>
    <col min="1" max="1" width="10" style="22" customWidth="1"/>
    <col min="2" max="2" width="70.5703125" style="2" customWidth="1"/>
    <col min="3" max="3" width="6.7109375" style="3" hidden="1" customWidth="1"/>
    <col min="4" max="4" width="20.5703125" style="3" customWidth="1"/>
  </cols>
  <sheetData>
    <row r="1" spans="1:4" ht="15.75">
      <c r="A1" s="1" t="s">
        <v>0</v>
      </c>
    </row>
    <row r="2" spans="1:4" ht="15.75">
      <c r="A2" s="4"/>
      <c r="B2" s="5" t="s">
        <v>1</v>
      </c>
    </row>
    <row r="3" spans="1:4">
      <c r="A3" s="4"/>
      <c r="B3" s="6"/>
      <c r="C3" s="7">
        <v>2008</v>
      </c>
      <c r="D3" s="8">
        <v>2024</v>
      </c>
    </row>
    <row r="4" spans="1:4">
      <c r="A4" s="9"/>
      <c r="B4" s="10" t="s">
        <v>2</v>
      </c>
      <c r="C4" s="11" t="s">
        <v>3</v>
      </c>
      <c r="D4" s="12" t="s">
        <v>3</v>
      </c>
    </row>
    <row r="5" spans="1:4">
      <c r="A5" s="13" t="s">
        <v>4</v>
      </c>
      <c r="B5" s="14"/>
      <c r="C5" s="15">
        <v>558850</v>
      </c>
      <c r="D5" s="16">
        <f>D21</f>
        <v>819650</v>
      </c>
    </row>
    <row r="6" spans="1:4">
      <c r="A6" s="13" t="s">
        <v>5</v>
      </c>
      <c r="B6" s="14"/>
      <c r="C6" s="15">
        <v>30278085</v>
      </c>
      <c r="D6" s="16">
        <f>+D36</f>
        <v>49540770</v>
      </c>
    </row>
    <row r="7" spans="1:4">
      <c r="A7" s="13" t="s">
        <v>6</v>
      </c>
      <c r="B7" s="17"/>
      <c r="C7" s="15">
        <v>5314202.8099999996</v>
      </c>
      <c r="D7" s="16">
        <f>+D74</f>
        <v>4835800</v>
      </c>
    </row>
    <row r="8" spans="1:4">
      <c r="A8" s="13" t="s">
        <v>7</v>
      </c>
      <c r="B8" s="18"/>
      <c r="C8" s="15">
        <v>42959750.390000001</v>
      </c>
      <c r="D8" s="16">
        <f>+D96</f>
        <v>103277486</v>
      </c>
    </row>
    <row r="9" spans="1:4">
      <c r="A9" s="19" t="s">
        <v>8</v>
      </c>
      <c r="B9" s="14"/>
      <c r="C9" s="15">
        <v>150000.04</v>
      </c>
      <c r="D9" s="16">
        <f>D102</f>
        <v>960000</v>
      </c>
    </row>
    <row r="10" spans="1:4">
      <c r="A10" s="13" t="s">
        <v>9</v>
      </c>
      <c r="B10" s="14"/>
      <c r="C10" s="15">
        <v>16453533.65</v>
      </c>
      <c r="D10" s="16">
        <f>+D109</f>
        <v>6448294</v>
      </c>
    </row>
    <row r="11" spans="1:4">
      <c r="A11" s="13" t="s">
        <v>10</v>
      </c>
      <c r="B11" s="14"/>
      <c r="C11" s="15">
        <v>318000</v>
      </c>
      <c r="D11" s="16">
        <f>D117</f>
        <v>318000</v>
      </c>
    </row>
    <row r="12" spans="1:4" ht="15.75" thickBot="1">
      <c r="A12" s="20" t="s">
        <v>11</v>
      </c>
      <c r="B12" s="21"/>
      <c r="C12" s="15">
        <v>6000000</v>
      </c>
      <c r="D12" s="16">
        <f>+D123</f>
        <v>43800000</v>
      </c>
    </row>
    <row r="13" spans="1:4">
      <c r="B13" s="23" t="s">
        <v>12</v>
      </c>
      <c r="C13" s="24">
        <f>SUM(C5:C12)</f>
        <v>102032421.89000002</v>
      </c>
      <c r="D13" s="25">
        <f>SUM(D5:D12)</f>
        <v>210000000</v>
      </c>
    </row>
    <row r="14" spans="1:4">
      <c r="B14" s="26" t="s">
        <v>13</v>
      </c>
      <c r="C14" s="27">
        <f>'[1]GASTOS 2009'!C14</f>
        <v>97999127.890000001</v>
      </c>
      <c r="D14" s="27">
        <f>+'[2]GASTOS-ok'!C14</f>
        <v>210000000</v>
      </c>
    </row>
    <row r="15" spans="1:4">
      <c r="B15" s="26" t="s">
        <v>14</v>
      </c>
      <c r="C15" s="27">
        <f>C13-'[1]GASTOS 2009'!C14</f>
        <v>4033294.0000000149</v>
      </c>
      <c r="D15" s="27">
        <f>+D13-D14</f>
        <v>0</v>
      </c>
    </row>
    <row r="16" spans="1:4">
      <c r="A16" s="28" t="s">
        <v>4</v>
      </c>
      <c r="B16" s="28"/>
    </row>
    <row r="17" spans="1:4">
      <c r="A17" s="28"/>
      <c r="B17" s="28"/>
    </row>
    <row r="18" spans="1:4">
      <c r="A18" s="29" t="s">
        <v>15</v>
      </c>
      <c r="B18" s="30" t="s">
        <v>16</v>
      </c>
      <c r="C18" s="11" t="s">
        <v>3</v>
      </c>
      <c r="D18" s="11" t="s">
        <v>3</v>
      </c>
    </row>
    <row r="19" spans="1:4">
      <c r="A19" s="31">
        <v>10000</v>
      </c>
      <c r="B19" s="32" t="s">
        <v>17</v>
      </c>
      <c r="C19" s="33">
        <v>445850</v>
      </c>
      <c r="D19" s="34">
        <v>769650</v>
      </c>
    </row>
    <row r="20" spans="1:4">
      <c r="A20" s="31">
        <v>17100</v>
      </c>
      <c r="B20" s="35" t="s">
        <v>18</v>
      </c>
      <c r="C20" s="33"/>
      <c r="D20" s="34">
        <v>50000</v>
      </c>
    </row>
    <row r="21" spans="1:4">
      <c r="B21" s="28" t="s">
        <v>19</v>
      </c>
      <c r="C21" s="15">
        <f>SUM(C19:C19)</f>
        <v>445850</v>
      </c>
      <c r="D21" s="16">
        <f>SUM(D19:D20)</f>
        <v>819650</v>
      </c>
    </row>
    <row r="22" spans="1:4">
      <c r="B22" s="22"/>
    </row>
    <row r="23" spans="1:4">
      <c r="A23" s="28" t="s">
        <v>5</v>
      </c>
      <c r="B23" s="28"/>
    </row>
    <row r="24" spans="1:4">
      <c r="A24" s="28"/>
      <c r="B24" s="28"/>
    </row>
    <row r="25" spans="1:4">
      <c r="A25" s="29" t="s">
        <v>15</v>
      </c>
      <c r="B25" s="36" t="s">
        <v>16</v>
      </c>
      <c r="C25" s="11" t="s">
        <v>3</v>
      </c>
      <c r="D25" s="11" t="s">
        <v>3</v>
      </c>
    </row>
    <row r="26" spans="1:4">
      <c r="A26" s="31">
        <v>22000</v>
      </c>
      <c r="B26" s="37" t="s">
        <v>20</v>
      </c>
      <c r="C26" s="38">
        <v>25301799</v>
      </c>
      <c r="D26" s="34">
        <v>11360</v>
      </c>
    </row>
    <row r="27" spans="1:4">
      <c r="A27" s="39">
        <v>22001</v>
      </c>
      <c r="B27" s="40" t="s">
        <v>21</v>
      </c>
      <c r="C27" s="41">
        <v>4713666</v>
      </c>
      <c r="D27" s="34">
        <v>4190</v>
      </c>
    </row>
    <row r="28" spans="1:4">
      <c r="A28" s="31">
        <v>22005</v>
      </c>
      <c r="B28" s="37" t="s">
        <v>22</v>
      </c>
      <c r="C28" s="41">
        <v>242000</v>
      </c>
      <c r="D28" s="34">
        <v>437241</v>
      </c>
    </row>
    <row r="29" spans="1:4">
      <c r="A29" s="31">
        <v>22015</v>
      </c>
      <c r="B29" s="37" t="s">
        <v>23</v>
      </c>
      <c r="C29" s="41"/>
      <c r="D29" s="34">
        <v>34894</v>
      </c>
    </row>
    <row r="30" spans="1:4">
      <c r="A30" s="39">
        <v>22006</v>
      </c>
      <c r="B30" s="40" t="s">
        <v>24</v>
      </c>
      <c r="C30" s="41">
        <v>20620</v>
      </c>
      <c r="D30" s="34">
        <v>290</v>
      </c>
    </row>
    <row r="31" spans="1:4">
      <c r="A31" s="31">
        <v>22009</v>
      </c>
      <c r="B31" s="42" t="s">
        <v>25</v>
      </c>
      <c r="C31" s="43">
        <f>SUM(C26:C30)</f>
        <v>30278085</v>
      </c>
      <c r="D31" s="34">
        <v>850000</v>
      </c>
    </row>
    <row r="32" spans="1:4">
      <c r="A32" s="31">
        <v>29200</v>
      </c>
      <c r="B32" s="37" t="s">
        <v>26</v>
      </c>
      <c r="D32" s="34">
        <v>5012191</v>
      </c>
    </row>
    <row r="33" spans="1:4">
      <c r="A33" s="31">
        <v>29210</v>
      </c>
      <c r="B33" s="37" t="s">
        <v>27</v>
      </c>
      <c r="D33" s="34">
        <v>400002</v>
      </c>
    </row>
    <row r="34" spans="1:4">
      <c r="A34" s="44">
        <v>29300</v>
      </c>
      <c r="B34" s="45" t="s">
        <v>28</v>
      </c>
      <c r="D34" s="46">
        <v>39628048</v>
      </c>
    </row>
    <row r="35" spans="1:4">
      <c r="A35" s="31">
        <v>29310</v>
      </c>
      <c r="B35" s="37" t="s">
        <v>29</v>
      </c>
      <c r="C35" s="33"/>
      <c r="D35" s="34">
        <v>3162554</v>
      </c>
    </row>
    <row r="36" spans="1:4">
      <c r="B36" s="28" t="s">
        <v>30</v>
      </c>
      <c r="C36" s="47">
        <v>6000</v>
      </c>
      <c r="D36" s="48">
        <f>SUM(D26:D35)</f>
        <v>49540770</v>
      </c>
    </row>
    <row r="37" spans="1:4">
      <c r="B37" s="22"/>
      <c r="C37" s="41"/>
      <c r="D37" s="49"/>
    </row>
    <row r="38" spans="1:4">
      <c r="A38" s="28" t="s">
        <v>6</v>
      </c>
      <c r="B38" s="28"/>
      <c r="C38" s="41">
        <v>0.01</v>
      </c>
      <c r="D38" s="49"/>
    </row>
    <row r="39" spans="1:4">
      <c r="A39" s="28"/>
      <c r="B39" s="28"/>
      <c r="C39" s="41">
        <v>5000</v>
      </c>
      <c r="D39" s="49"/>
    </row>
    <row r="40" spans="1:4">
      <c r="A40" s="29" t="s">
        <v>15</v>
      </c>
      <c r="B40" s="36" t="s">
        <v>16</v>
      </c>
      <c r="C40" s="50"/>
      <c r="D40" s="12" t="s">
        <v>3</v>
      </c>
    </row>
    <row r="41" spans="1:4" ht="25.5">
      <c r="A41" s="51">
        <v>30300</v>
      </c>
      <c r="B41" s="52" t="s">
        <v>31</v>
      </c>
      <c r="C41" s="53"/>
      <c r="D41" s="54">
        <v>125000</v>
      </c>
    </row>
    <row r="42" spans="1:4">
      <c r="A42" s="55">
        <v>30301</v>
      </c>
      <c r="B42" s="56" t="s">
        <v>32</v>
      </c>
      <c r="C42" s="57"/>
      <c r="D42" s="54">
        <v>1400000</v>
      </c>
    </row>
    <row r="43" spans="1:4">
      <c r="A43" s="51">
        <v>31000</v>
      </c>
      <c r="B43" s="58" t="s">
        <v>33</v>
      </c>
      <c r="C43" s="53"/>
      <c r="D43" s="54">
        <v>1550000</v>
      </c>
    </row>
    <row r="44" spans="1:4" ht="25.5">
      <c r="A44" s="51">
        <v>31100</v>
      </c>
      <c r="B44" s="58" t="s">
        <v>34</v>
      </c>
      <c r="C44" s="53"/>
      <c r="D44" s="54">
        <v>780000</v>
      </c>
    </row>
    <row r="45" spans="1:4">
      <c r="A45" s="59">
        <v>31300</v>
      </c>
      <c r="B45" s="60" t="s">
        <v>35</v>
      </c>
      <c r="C45" s="61"/>
      <c r="D45" s="62">
        <v>10000</v>
      </c>
    </row>
    <row r="46" spans="1:4">
      <c r="A46" s="51">
        <v>32000</v>
      </c>
      <c r="B46" s="58" t="s">
        <v>36</v>
      </c>
      <c r="C46" s="53"/>
      <c r="D46" s="54">
        <v>60000</v>
      </c>
    </row>
    <row r="47" spans="1:4">
      <c r="A47" s="51">
        <v>32500</v>
      </c>
      <c r="B47" s="58" t="s">
        <v>37</v>
      </c>
      <c r="C47" s="53"/>
      <c r="D47" s="54">
        <v>14000</v>
      </c>
    </row>
    <row r="48" spans="1:4">
      <c r="A48" s="51">
        <v>32501</v>
      </c>
      <c r="B48" s="58" t="s">
        <v>38</v>
      </c>
      <c r="C48" s="53"/>
      <c r="D48" s="54">
        <v>25000</v>
      </c>
    </row>
    <row r="49" spans="1:4">
      <c r="A49" s="51">
        <v>32701</v>
      </c>
      <c r="B49" s="58" t="s">
        <v>39</v>
      </c>
      <c r="C49" s="53"/>
      <c r="D49" s="54">
        <v>20000</v>
      </c>
    </row>
    <row r="50" spans="1:4">
      <c r="A50" s="51">
        <v>32702</v>
      </c>
      <c r="B50" s="58" t="s">
        <v>40</v>
      </c>
      <c r="C50" s="53"/>
      <c r="D50" s="54">
        <v>75000</v>
      </c>
    </row>
    <row r="51" spans="1:4">
      <c r="A51" s="51">
        <v>32703</v>
      </c>
      <c r="B51" s="58" t="s">
        <v>41</v>
      </c>
      <c r="C51" s="53"/>
      <c r="D51" s="54">
        <v>100000</v>
      </c>
    </row>
    <row r="52" spans="1:4">
      <c r="A52" s="51">
        <v>32705</v>
      </c>
      <c r="B52" s="58" t="s">
        <v>42</v>
      </c>
      <c r="C52" s="53"/>
      <c r="D52" s="54">
        <v>500</v>
      </c>
    </row>
    <row r="53" spans="1:4">
      <c r="A53" s="51">
        <v>33800</v>
      </c>
      <c r="B53" s="58" t="s">
        <v>43</v>
      </c>
      <c r="C53" s="63"/>
      <c r="D53" s="64">
        <v>13000</v>
      </c>
    </row>
    <row r="54" spans="1:4">
      <c r="A54" s="65">
        <v>33900</v>
      </c>
      <c r="B54" s="58" t="s">
        <v>44</v>
      </c>
      <c r="C54" s="63"/>
      <c r="D54" s="64">
        <v>24000</v>
      </c>
    </row>
    <row r="55" spans="1:4" ht="25.5">
      <c r="A55" s="51">
        <v>34100</v>
      </c>
      <c r="B55" s="58" t="s">
        <v>45</v>
      </c>
      <c r="C55" s="63"/>
      <c r="D55" s="64">
        <v>2000</v>
      </c>
    </row>
    <row r="56" spans="1:4">
      <c r="A56" s="51">
        <v>34101</v>
      </c>
      <c r="B56" s="58" t="s">
        <v>46</v>
      </c>
      <c r="C56" s="63"/>
      <c r="D56" s="64">
        <v>244000</v>
      </c>
    </row>
    <row r="57" spans="1:4">
      <c r="A57" s="51">
        <v>34102</v>
      </c>
      <c r="B57" s="58" t="s">
        <v>47</v>
      </c>
      <c r="C57" s="63"/>
      <c r="D57" s="64">
        <v>85000</v>
      </c>
    </row>
    <row r="58" spans="1:4">
      <c r="A58" s="51">
        <v>34300</v>
      </c>
      <c r="B58" s="58" t="s">
        <v>48</v>
      </c>
      <c r="C58" s="63"/>
      <c r="D58" s="64">
        <v>15000</v>
      </c>
    </row>
    <row r="59" spans="1:4">
      <c r="A59" s="51">
        <v>34301</v>
      </c>
      <c r="B59" s="58" t="s">
        <v>49</v>
      </c>
      <c r="C59" s="63"/>
      <c r="D59" s="64">
        <v>5000</v>
      </c>
    </row>
    <row r="60" spans="1:4">
      <c r="A60" s="65">
        <v>34400</v>
      </c>
      <c r="B60" s="58" t="s">
        <v>50</v>
      </c>
      <c r="C60" s="63"/>
      <c r="D60" s="64">
        <v>5000</v>
      </c>
    </row>
    <row r="61" spans="1:4">
      <c r="A61" s="65">
        <v>34900</v>
      </c>
      <c r="B61" s="58" t="s">
        <v>51</v>
      </c>
      <c r="C61" s="63"/>
      <c r="D61" s="64">
        <v>14000</v>
      </c>
    </row>
    <row r="62" spans="1:4">
      <c r="A62" s="65">
        <v>34901</v>
      </c>
      <c r="B62" s="58" t="s">
        <v>52</v>
      </c>
      <c r="C62" s="63"/>
      <c r="D62" s="64">
        <v>500</v>
      </c>
    </row>
    <row r="63" spans="1:4">
      <c r="A63" s="65">
        <v>34902</v>
      </c>
      <c r="B63" s="58" t="s">
        <v>53</v>
      </c>
      <c r="C63" s="63"/>
      <c r="D63" s="64">
        <v>500</v>
      </c>
    </row>
    <row r="64" spans="1:4">
      <c r="A64" s="65">
        <v>34903</v>
      </c>
      <c r="B64" s="58" t="s">
        <v>54</v>
      </c>
      <c r="C64" s="63"/>
      <c r="D64" s="64">
        <v>500</v>
      </c>
    </row>
    <row r="65" spans="1:4">
      <c r="A65" s="65">
        <v>34904</v>
      </c>
      <c r="B65" s="58" t="s">
        <v>55</v>
      </c>
      <c r="C65" s="63"/>
      <c r="D65" s="64">
        <v>260000</v>
      </c>
    </row>
    <row r="66" spans="1:4">
      <c r="A66" s="51">
        <v>36000</v>
      </c>
      <c r="B66" s="58" t="s">
        <v>56</v>
      </c>
      <c r="C66" s="66"/>
      <c r="D66" s="54">
        <v>3000</v>
      </c>
    </row>
    <row r="67" spans="1:4">
      <c r="A67" s="55">
        <v>36001</v>
      </c>
      <c r="B67" s="56" t="s">
        <v>57</v>
      </c>
      <c r="C67" s="67"/>
      <c r="D67" s="54">
        <v>2000</v>
      </c>
    </row>
    <row r="68" spans="1:4">
      <c r="A68" s="51">
        <v>38200</v>
      </c>
      <c r="B68" s="58" t="s">
        <v>58</v>
      </c>
      <c r="C68" s="68"/>
      <c r="D68" s="54">
        <v>700</v>
      </c>
    </row>
    <row r="69" spans="1:4">
      <c r="A69" s="51">
        <v>39130</v>
      </c>
      <c r="B69" s="58" t="s">
        <v>59</v>
      </c>
      <c r="C69" s="68"/>
      <c r="D69" s="54">
        <v>500</v>
      </c>
    </row>
    <row r="70" spans="1:4">
      <c r="A70" s="51">
        <v>39131</v>
      </c>
      <c r="B70" s="58" t="s">
        <v>60</v>
      </c>
      <c r="C70" s="69"/>
      <c r="D70" s="54">
        <v>500</v>
      </c>
    </row>
    <row r="71" spans="1:4">
      <c r="A71" s="51">
        <v>39132</v>
      </c>
      <c r="B71" s="58" t="s">
        <v>61</v>
      </c>
      <c r="C71" s="70"/>
      <c r="D71" s="54">
        <v>500</v>
      </c>
    </row>
    <row r="72" spans="1:4">
      <c r="A72" s="51">
        <v>39133</v>
      </c>
      <c r="B72" s="58" t="s">
        <v>62</v>
      </c>
      <c r="C72" s="70"/>
      <c r="D72" s="54">
        <v>500</v>
      </c>
    </row>
    <row r="73" spans="1:4">
      <c r="A73" s="51">
        <v>39802</v>
      </c>
      <c r="B73" s="58" t="s">
        <v>63</v>
      </c>
      <c r="C73" s="70"/>
      <c r="D73" s="54">
        <v>100</v>
      </c>
    </row>
    <row r="74" spans="1:4">
      <c r="B74" s="28" t="s">
        <v>64</v>
      </c>
      <c r="C74" s="38">
        <v>61300</v>
      </c>
      <c r="D74" s="71">
        <f>SUM(D41:D73)</f>
        <v>4835800</v>
      </c>
    </row>
    <row r="75" spans="1:4">
      <c r="B75" s="28"/>
      <c r="C75" s="72"/>
      <c r="D75" s="73"/>
    </row>
    <row r="76" spans="1:4">
      <c r="A76" s="28" t="s">
        <v>7</v>
      </c>
      <c r="B76" s="28"/>
    </row>
    <row r="77" spans="1:4">
      <c r="A77" s="28"/>
      <c r="B77" s="28"/>
    </row>
    <row r="78" spans="1:4">
      <c r="A78" s="29" t="s">
        <v>15</v>
      </c>
      <c r="B78" s="36" t="s">
        <v>16</v>
      </c>
      <c r="C78" s="11" t="s">
        <v>3</v>
      </c>
      <c r="D78" s="11" t="s">
        <v>3</v>
      </c>
    </row>
    <row r="79" spans="1:4">
      <c r="A79" s="31">
        <v>42010</v>
      </c>
      <c r="B79" s="74" t="s">
        <v>65</v>
      </c>
      <c r="C79" s="38"/>
      <c r="D79" s="34">
        <v>22732491</v>
      </c>
    </row>
    <row r="80" spans="1:4">
      <c r="A80" s="31">
        <v>42020</v>
      </c>
      <c r="B80" s="75" t="s">
        <v>66</v>
      </c>
      <c r="C80" s="38"/>
      <c r="D80" s="34">
        <v>216539</v>
      </c>
    </row>
    <row r="81" spans="1:4">
      <c r="A81" s="31">
        <v>42090</v>
      </c>
      <c r="B81" s="75" t="s">
        <v>67</v>
      </c>
      <c r="C81" s="38"/>
      <c r="D81" s="34">
        <v>8735870</v>
      </c>
    </row>
    <row r="82" spans="1:4">
      <c r="A82" s="31">
        <v>42110</v>
      </c>
      <c r="B82" s="75" t="s">
        <v>68</v>
      </c>
      <c r="C82" s="38"/>
      <c r="D82" s="34">
        <v>22000</v>
      </c>
    </row>
    <row r="83" spans="1:4">
      <c r="A83" s="31">
        <v>45001</v>
      </c>
      <c r="B83" s="75" t="s">
        <v>69</v>
      </c>
      <c r="C83" s="38"/>
      <c r="D83" s="34">
        <f>35855111+3520145.83+3010951+198965+1.17</f>
        <v>42585174</v>
      </c>
    </row>
    <row r="84" spans="1:4">
      <c r="A84" s="31">
        <v>45007</v>
      </c>
      <c r="B84" s="76" t="s">
        <v>70</v>
      </c>
      <c r="C84" s="38"/>
      <c r="D84" s="34">
        <v>1761899</v>
      </c>
    </row>
    <row r="85" spans="1:4">
      <c r="A85" s="31">
        <v>45011</v>
      </c>
      <c r="B85" s="75" t="s">
        <v>71</v>
      </c>
      <c r="C85" s="38"/>
      <c r="D85" s="34">
        <v>18689661.84</v>
      </c>
    </row>
    <row r="86" spans="1:4">
      <c r="A86" s="31">
        <v>45015</v>
      </c>
      <c r="B86" s="74" t="s">
        <v>72</v>
      </c>
      <c r="D86" s="34">
        <v>1832344</v>
      </c>
    </row>
    <row r="87" spans="1:4">
      <c r="A87" s="31">
        <v>45016</v>
      </c>
      <c r="B87" s="74" t="s">
        <v>73</v>
      </c>
      <c r="D87" s="34">
        <v>146232</v>
      </c>
    </row>
    <row r="88" spans="1:4">
      <c r="A88" s="44">
        <v>45050</v>
      </c>
      <c r="B88" s="77" t="s">
        <v>74</v>
      </c>
      <c r="D88" s="46">
        <v>667654</v>
      </c>
    </row>
    <row r="89" spans="1:4">
      <c r="A89" s="44">
        <v>45051</v>
      </c>
      <c r="B89" s="78" t="s">
        <v>75</v>
      </c>
      <c r="D89" s="46">
        <v>120000</v>
      </c>
    </row>
    <row r="90" spans="1:4">
      <c r="A90" s="31">
        <v>45052</v>
      </c>
      <c r="B90" s="75" t="s">
        <v>76</v>
      </c>
      <c r="D90" s="34">
        <v>398436</v>
      </c>
    </row>
    <row r="91" spans="1:4">
      <c r="A91" s="31">
        <v>45053</v>
      </c>
      <c r="B91" s="75" t="s">
        <v>77</v>
      </c>
      <c r="D91" s="34">
        <v>1870615.72</v>
      </c>
    </row>
    <row r="92" spans="1:4">
      <c r="A92" s="31">
        <v>45062</v>
      </c>
      <c r="B92" s="75" t="s">
        <v>78</v>
      </c>
      <c r="C92" s="38"/>
      <c r="D92" s="34">
        <v>2421750</v>
      </c>
    </row>
    <row r="93" spans="1:4">
      <c r="A93" s="31">
        <v>45104</v>
      </c>
      <c r="B93" s="75" t="s">
        <v>79</v>
      </c>
      <c r="C93" s="38"/>
      <c r="D93" s="34">
        <v>890075.14</v>
      </c>
    </row>
    <row r="94" spans="1:4">
      <c r="A94" s="31">
        <v>45105</v>
      </c>
      <c r="B94" s="75" t="s">
        <v>80</v>
      </c>
      <c r="C94" s="38"/>
      <c r="D94" s="34">
        <f>61365.51+378.79</f>
        <v>61744.3</v>
      </c>
    </row>
    <row r="95" spans="1:4">
      <c r="A95" s="31">
        <v>48002</v>
      </c>
      <c r="B95" s="75" t="s">
        <v>81</v>
      </c>
      <c r="C95" s="38"/>
      <c r="D95" s="34">
        <v>125000</v>
      </c>
    </row>
    <row r="96" spans="1:4">
      <c r="B96" s="28" t="s">
        <v>82</v>
      </c>
      <c r="D96" s="48">
        <f>SUM(D79:D95)</f>
        <v>103277486</v>
      </c>
    </row>
    <row r="97" spans="1:4">
      <c r="B97" s="28"/>
      <c r="C97" s="38"/>
      <c r="D97" s="73"/>
    </row>
    <row r="98" spans="1:4">
      <c r="A98" s="28" t="s">
        <v>8</v>
      </c>
      <c r="B98" s="28"/>
      <c r="C98" s="15">
        <f>SUM(C71:C74)</f>
        <v>61300</v>
      </c>
      <c r="D98" s="22"/>
    </row>
    <row r="99" spans="1:4">
      <c r="A99" s="28"/>
      <c r="B99" s="28"/>
      <c r="D99" s="22"/>
    </row>
    <row r="100" spans="1:4">
      <c r="A100" s="29" t="s">
        <v>15</v>
      </c>
      <c r="B100" s="36" t="s">
        <v>16</v>
      </c>
      <c r="D100" s="12" t="s">
        <v>3</v>
      </c>
    </row>
    <row r="101" spans="1:4">
      <c r="A101" s="31">
        <v>52000</v>
      </c>
      <c r="B101" s="79" t="s">
        <v>83</v>
      </c>
      <c r="C101" s="11" t="s">
        <v>3</v>
      </c>
      <c r="D101" s="34">
        <v>960000</v>
      </c>
    </row>
    <row r="102" spans="1:4">
      <c r="A102" s="80"/>
      <c r="B102" s="28" t="s">
        <v>84</v>
      </c>
      <c r="D102" s="16">
        <f>SUM(D101:D101)</f>
        <v>960000</v>
      </c>
    </row>
    <row r="103" spans="1:4">
      <c r="B103" s="22"/>
      <c r="D103" s="81"/>
    </row>
    <row r="104" spans="1:4">
      <c r="A104" s="28" t="s">
        <v>9</v>
      </c>
      <c r="B104" s="28"/>
      <c r="C104" s="50">
        <v>629704</v>
      </c>
      <c r="D104" s="81"/>
    </row>
    <row r="105" spans="1:4">
      <c r="A105" s="28"/>
      <c r="B105" s="28"/>
      <c r="C105" s="50">
        <v>1361970</v>
      </c>
      <c r="D105" s="81"/>
    </row>
    <row r="106" spans="1:4">
      <c r="A106" s="29" t="s">
        <v>15</v>
      </c>
      <c r="B106" s="36" t="s">
        <v>16</v>
      </c>
      <c r="C106" s="50">
        <v>755160</v>
      </c>
      <c r="D106" s="12" t="s">
        <v>3</v>
      </c>
    </row>
    <row r="107" spans="1:4">
      <c r="A107" s="44">
        <v>75003</v>
      </c>
      <c r="B107" s="82" t="s">
        <v>85</v>
      </c>
      <c r="D107" s="46">
        <v>810052</v>
      </c>
    </row>
    <row r="108" spans="1:4">
      <c r="A108" s="31">
        <v>75065</v>
      </c>
      <c r="B108" s="77" t="s">
        <v>86</v>
      </c>
      <c r="C108" s="33"/>
      <c r="D108" s="34">
        <v>5638242</v>
      </c>
    </row>
    <row r="109" spans="1:4">
      <c r="A109" s="83"/>
      <c r="B109" s="84" t="s">
        <v>87</v>
      </c>
      <c r="C109" s="85" t="e">
        <f>SUM(#REF!)</f>
        <v>#REF!</v>
      </c>
      <c r="D109" s="48">
        <f>SUM(D107:D108)</f>
        <v>6448294</v>
      </c>
    </row>
    <row r="110" spans="1:4">
      <c r="B110" s="22"/>
      <c r="D110" s="81"/>
    </row>
    <row r="111" spans="1:4">
      <c r="A111" s="28" t="s">
        <v>88</v>
      </c>
      <c r="B111" s="28"/>
      <c r="D111" s="81"/>
    </row>
    <row r="112" spans="1:4">
      <c r="A112" s="28"/>
      <c r="B112" s="28"/>
      <c r="D112" s="81"/>
    </row>
    <row r="113" spans="1:4">
      <c r="A113" s="29" t="s">
        <v>15</v>
      </c>
      <c r="B113" s="36" t="s">
        <v>16</v>
      </c>
      <c r="C113" s="11" t="s">
        <v>3</v>
      </c>
      <c r="D113" s="12" t="s">
        <v>3</v>
      </c>
    </row>
    <row r="114" spans="1:4">
      <c r="A114" s="65">
        <v>83000</v>
      </c>
      <c r="B114" s="86" t="s">
        <v>89</v>
      </c>
      <c r="C114" s="33">
        <v>6000000</v>
      </c>
      <c r="D114" s="87">
        <v>240000</v>
      </c>
    </row>
    <row r="115" spans="1:4" ht="25.5">
      <c r="A115" s="65">
        <v>83100</v>
      </c>
      <c r="B115" s="86" t="s">
        <v>90</v>
      </c>
      <c r="C115" s="15">
        <f>SUM(C114:C114)</f>
        <v>6000000</v>
      </c>
      <c r="D115" s="87">
        <v>60000</v>
      </c>
    </row>
    <row r="116" spans="1:4">
      <c r="A116" s="65">
        <v>83101</v>
      </c>
      <c r="B116" s="88" t="s">
        <v>91</v>
      </c>
      <c r="D116" s="87">
        <v>18000</v>
      </c>
    </row>
    <row r="117" spans="1:4">
      <c r="A117" s="80"/>
      <c r="B117" s="28" t="s">
        <v>92</v>
      </c>
      <c r="D117" s="16">
        <f>SUM(D114:D116)</f>
        <v>318000</v>
      </c>
    </row>
    <row r="118" spans="1:4">
      <c r="A118" s="80"/>
      <c r="B118" s="22"/>
      <c r="C118" s="15">
        <f>C98</f>
        <v>61300</v>
      </c>
      <c r="D118" s="81"/>
    </row>
    <row r="119" spans="1:4">
      <c r="A119" s="28" t="s">
        <v>11</v>
      </c>
      <c r="B119" s="28"/>
      <c r="C119" s="11" t="s">
        <v>3</v>
      </c>
      <c r="D119" s="81"/>
    </row>
    <row r="120" spans="1:4">
      <c r="A120" s="28"/>
      <c r="B120" s="28"/>
      <c r="C120" s="15" t="e">
        <f>#REF!</f>
        <v>#REF!</v>
      </c>
      <c r="D120" s="81"/>
    </row>
    <row r="121" spans="1:4">
      <c r="A121" s="29" t="s">
        <v>15</v>
      </c>
      <c r="B121" s="36" t="s">
        <v>16</v>
      </c>
      <c r="C121" s="15">
        <f>C7</f>
        <v>5314202.8099999996</v>
      </c>
      <c r="D121" s="12" t="s">
        <v>3</v>
      </c>
    </row>
    <row r="122" spans="1:4">
      <c r="A122" s="65">
        <v>91300</v>
      </c>
      <c r="B122" s="89" t="s">
        <v>93</v>
      </c>
      <c r="C122" s="15" t="e">
        <f>#REF!</f>
        <v>#REF!</v>
      </c>
      <c r="D122" s="87">
        <f>43846700+32286.9-64608.11-14378.79</f>
        <v>43800000</v>
      </c>
    </row>
    <row r="123" spans="1:4">
      <c r="A123" s="80"/>
      <c r="B123" s="28" t="s">
        <v>94</v>
      </c>
      <c r="C123" s="15">
        <f>C36</f>
        <v>6000</v>
      </c>
      <c r="D123" s="16">
        <f>SUM(D122)</f>
        <v>43800000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jorge.lorenzo</dc:creator>
  <cp:lastModifiedBy>jorge.lorenzo</cp:lastModifiedBy>
  <dcterms:created xsi:type="dcterms:W3CDTF">2023-12-11T13:43:40Z</dcterms:created>
  <dcterms:modified xsi:type="dcterms:W3CDTF">2023-12-11T13:44:59Z</dcterms:modified>
</cp:coreProperties>
</file>